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DieseArbeitsmappe" hidePivotFieldList="1" defaultThemeVersion="166925"/>
  <mc:AlternateContent xmlns:mc="http://schemas.openxmlformats.org/markup-compatibility/2006">
    <mc:Choice Requires="x15">
      <x15ac:absPath xmlns:x15ac="http://schemas.microsoft.com/office/spreadsheetml/2010/11/ac" url="D:\TTA\Turniere 2024-2025\"/>
    </mc:Choice>
  </mc:AlternateContent>
  <xr:revisionPtr revIDLastSave="0" documentId="13_ncr:1_{B981F7C0-1BA7-44A0-8335-6CE93800C6C8}" xr6:coauthVersionLast="47" xr6:coauthVersionMax="47" xr10:uidLastSave="{00000000-0000-0000-0000-000000000000}"/>
  <bookViews>
    <workbookView showHorizontalScroll="0" xWindow="-108" yWindow="-108" windowWidth="23256" windowHeight="12456"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6" l="1"/>
  <c r="G24" i="6" s="1"/>
  <c r="E26" i="6" l="1"/>
  <c r="E25" i="6"/>
  <c r="G25" i="6" s="1"/>
  <c r="C18" i="8"/>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<sst xmlns="http://schemas.openxmlformats.org/spreadsheetml/2006/main" count="265" uniqueCount="155">
  <si>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</si>
  <si>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</si>
  <si>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</si>
  <si>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</si>
  <si>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</si>
  <si>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</si>
  <si>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</si>
  <si>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</si>
  <si>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</si>
  <si>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</si>
  <si>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</si>
  <si>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</si>
  <si>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</si>
  <si>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</si>
  <si>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</si>
  <si>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</si>
  <si>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</si>
  <si>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</si>
  <si>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</si>
  <si>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</si>
  <si>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</si>
  <si>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</si>
  <si>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</si>
  <si>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</si>
  <si>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</si>
  <si>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</si>
  <si>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</si>
  <si>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</si>
  <si>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</si>
  <si>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</si>
  <si>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</si>
  <si>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</si>
  <si>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</si>
  <si>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</si>
  <si>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</si>
  <si>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</si>
  <si>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</si>
  <si>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</si>
  <si>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</si>
  <si>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</si>
  <si>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</si>
  <si>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</si>
  <si>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</si>
  <si>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</si>
  <si>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</si>
  <si>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</si>
  <si>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</si>
  <si>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</si>
  <si>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</si>
  <si>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</si>
  <si>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</si>
  <si>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</si>
  <si>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</si>
  <si>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</si>
  <si>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</si>
  <si>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</si>
  <si>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</si>
  <si>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</si>
  <si>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</si>
  <si>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</si>
  <si>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</si>
  <si>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</si>
  <si>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</si>
  <si>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</si>
  <si>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</si>
  <si>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</si>
  <si>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</si>
  <si>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</si>
  <si>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</si>
  <si>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</si>
  <si>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</si>
  <si>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</si>
  <si>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</si>
  <si>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</si>
  <si>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</si>
  <si>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</si>
  <si>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</si>
  <si>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</si>
  <si>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</si>
  <si>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</si>
  <si>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</si>
  <si>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</si>
  <si>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</si>
  <si>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</si>
  <si>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</si>
  <si>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</si>
  <si>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</si>
  <si>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</si>
  <si>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</si>
  <si>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</si>
  <si>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</si>
  <si>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</si>
  <si>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</si>
  <si>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</si>
  <si>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</si>
  <si>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</si>
  <si>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</si>
  <si>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</si>
  <si>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</si>
  <si>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</si>
  <si>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</si>
  <si>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</si>
  <si>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</si>
  <si>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</si>
  <si>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</si>
  <si>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</si>
  <si>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</si>
  <si>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</si>
  <si>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</si>
  <si>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</si>
  <si>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</si>
  <si>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</si>
  <si>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</si>
  <si>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</si>
  <si>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</si>
  <si>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</si>
  <si>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</si>
  <si>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</si>
  <si>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</si>
  <si>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</si>
  <si>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</si>
  <si>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</si>
  <si>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</si>
  <si>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</si>
  <si>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</si>
  <si>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</si>
  <si>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</si>
  <si>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</si>
  <si>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</si>
  <si>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</si>
  <si>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</si>
  <si>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</si>
  <si>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</si>
  <si>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</si>
  <si>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</si>
  <si>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r>
      <t>Es gelten die Richtlinien des Bund Deutscher Karneval in der jeweils aktuellen Fassung, sowie die Tanzturnierordnung des VKAG (Nebenordnung Nr. 3) in der Fassung vom</t>
    </r>
    <r>
      <rPr>
        <b/>
        <sz val="11"/>
        <color theme="1"/>
        <rFont val="Calibri"/>
        <family val="2"/>
        <scheme val="minor"/>
      </rPr>
      <t xml:space="preserve"> </t>
    </r>
    <r>
      <rPr>
        <b/>
        <sz val="11"/>
        <color rgb="FFFF0000"/>
        <rFont val="Calibri"/>
        <family val="2"/>
        <scheme val="minor"/>
      </rPr>
      <t>23.05.2024</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</si>
  <si>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</si>
  <si>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</si>
  <si>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 xml:space="preserve">                                                  Ralf Pagen Gedächtnisturnier
                                                      </t>
  </si>
  <si>
    <t>KG Scharwache Alsdorf</t>
  </si>
  <si>
    <t>PZ Gustav Heineman Gesamtschule, 52477 Alsdorf</t>
  </si>
  <si>
    <t>Hans Josef Mertens</t>
  </si>
  <si>
    <t>52477 Alsdorf</t>
  </si>
  <si>
    <t>hansjosefmertens@yahoo.de</t>
  </si>
  <si>
    <t>9 m</t>
  </si>
  <si>
    <t>6 m</t>
  </si>
  <si>
    <t>3 m</t>
  </si>
  <si>
    <t>rechts</t>
  </si>
  <si>
    <t>links</t>
  </si>
  <si>
    <t>PVC Tanzteppich</t>
  </si>
  <si>
    <t>20:00 Uhr</t>
  </si>
  <si>
    <t>DE32 3905 0000 0001 4006 88</t>
  </si>
  <si>
    <t>8,00 Euro</t>
  </si>
  <si>
    <t>5,00 Euro</t>
  </si>
  <si>
    <t>3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</si>
</sst>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18">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164" fontId="0" fillId="4" borderId="0" xfId="0" applyNumberFormat="1" applyFill="1" applyAlignment="1">
      <alignment vertical="center"/>
    </xf>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44" fontId="0" fillId="2" borderId="0" xfId="1" applyFont="1" applyFill="1" applyAlignment="1" applyProtection="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4" fillId="0" borderId="0" xfId="0" applyFont="1"/>
    <xf numFmtId="0" fontId="0" fillId="0" borderId="0" xfId="0" applyAlignment="1">
      <alignment wrapText="1"/>
    </xf>
    <xf numFmtId="0" fontId="0" fillId="0" borderId="0" xfId="0" applyAlignment="1">
      <alignment horizontal="left" vertical="top" wrapText="1"/>
    </xf>
    <xf numFmtId="0" fontId="6" fillId="0" borderId="0" xfId="0" applyFont="1" applyAlignment="1">
      <alignment horizontal="center"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21"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0" fillId="2" borderId="0" xfId="0" applyFill="1" applyAlignment="1">
      <alignment horizontal="center"/>
    </xf>
    <xf numFmtId="0" fontId="2" fillId="0" borderId="0" xfId="0" applyFont="1" applyAlignment="1">
      <alignment horizontal="left" vertical="center" wrapText="1"/>
    </xf>
    <xf numFmtId="0" fontId="0" fillId="2" borderId="0" xfId="0" applyFill="1" applyAlignment="1">
      <alignment horizontal="left" vertical="top" wrapText="1"/>
    </xf>
    <xf numFmtId="0" fontId="0" fillId="2" borderId="0" xfId="0" applyFill="1" applyAlignment="1">
      <alignment horizontal="left" vertical="top"/>
    </xf>
    <xf numFmtId="0" fontId="2" fillId="0" borderId="0" xfId="0" applyFont="1" applyAlignment="1">
      <alignment horizontal="center" vertical="center"/>
    </xf>
    <xf numFmtId="0" fontId="3" fillId="2" borderId="0" xfId="0" applyFont="1" applyFill="1" applyAlignment="1">
      <alignment horizontal="center" wrapText="1"/>
    </xf>
    <xf numFmtId="164" fontId="0" fillId="2" borderId="0" xfId="0" applyNumberFormat="1" applyFill="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vertical="center" wrapText="1"/>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2</xdr:row>
      <xdr:rowOff>142876</xdr:rowOff>
    </xdr:from>
    <xdr:to>
      <xdr:col>7</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30480</xdr:colOff>
          <xdr:row>3</xdr:row>
          <xdr:rowOff>0</xdr:rowOff>
        </xdr:from>
        <xdr:to>
          <xdr:col>2</xdr:col>
          <xdr:colOff>373380</xdr:colOff>
          <xdr:row>10</xdr:row>
          <xdr:rowOff>121920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6351</xdr:colOff>
      <xdr:row>2</xdr:row>
      <xdr:rowOff>146051</xdr:rowOff>
    </xdr:from>
    <xdr:to>
      <xdr:col>2</xdr:col>
      <xdr:colOff>406400</xdr:colOff>
      <xdr:row>10</xdr:row>
      <xdr:rowOff>116527</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800101" y="514351"/>
          <a:ext cx="1466849" cy="1443676"/>
        </a:xfrm>
        <a:prstGeom prst="rect">
          <a:avLst/>
        </a:prstGeom>
      </xdr:spPr>
    </xdr:pic>
    <xdr:clientData/>
  </xdr:twoCellAnchor>
  <xdr:twoCellAnchor editAs="oneCell">
    <xdr:from>
      <xdr:col>7</xdr:col>
      <xdr:colOff>107950</xdr:colOff>
      <xdr:row>1</xdr:row>
      <xdr:rowOff>158750</xdr:rowOff>
    </xdr:from>
    <xdr:to>
      <xdr:col>9</xdr:col>
      <xdr:colOff>120650</xdr:colOff>
      <xdr:row>10</xdr:row>
      <xdr:rowOff>101600</xdr:rowOff>
    </xdr:to>
    <xdr:pic>
      <xdr:nvPicPr>
        <xdr:cNvPr id="5" name="Grafik 4">
          <a:extLst>
            <a:ext uri="{FF2B5EF4-FFF2-40B4-BE49-F238E27FC236}">
              <a16:creationId xmlns:a16="http://schemas.microsoft.com/office/drawing/2014/main" id="{8CD6FA9E-90C8-28CB-C1D6-BA2BB94C5A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31000" y="342900"/>
          <a:ext cx="1600200" cy="16002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IF(E21="","",IF(E21&gt;=Ausschreibung!$F$23,"Bambini",IF(AND(E21&gt;=Ausschreibung!$E$24,E21&lt;=Ausschreibung!$G$24),"Jugend",IF(AND(E21&gt;=Ausschreibung!$E$25,E21&lt;=Ausschreibung!$G$25),"Junioren","Ü15"))))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Ruler="0" zoomScale="170" zoomScaleNormal="170" workbookViewId="0">
      <selection sqref="A1:XFD1048576"/>
    </sheetView>
  </sheetViews>
  <sheetFormatPr baseColWidth="10" defaultRowHeight="14.4" x14ac:dyDescent="0.3"/>
  <cols>
    <col min="1" max="1" width="27.88671875" bestFit="1" customWidth="1"/>
  </cols>
  <sheetData>
    <row r="1" spans="1:7" x14ac:dyDescent="0.3">
      <c r="A1" s="76" t="s">
        <v>117</v>
      </c>
      <c r="B1" s="76"/>
      <c r="C1" s="76"/>
      <c r="D1" s="76"/>
      <c r="E1" s="76"/>
      <c r="F1" s="76"/>
      <c r="G1" s="76"/>
    </row>
    <row r="2" spans="1:7" x14ac:dyDescent="0.3">
      <c r="A2" s="76"/>
      <c r="B2" s="76"/>
      <c r="C2" s="76"/>
      <c r="D2" s="76"/>
      <c r="E2" s="76"/>
      <c r="F2" s="76"/>
      <c r="G2" s="76"/>
    </row>
    <row r="3" spans="1:7" x14ac:dyDescent="0.3">
      <c r="A3" s="76"/>
      <c r="B3" s="76"/>
      <c r="C3" s="76"/>
      <c r="D3" s="76"/>
      <c r="E3" s="76"/>
      <c r="F3" s="76"/>
      <c r="G3" s="76"/>
    </row>
    <row r="4" spans="1:7" x14ac:dyDescent="0.3">
      <c r="A4" s="78" t="s">
        <v>118</v>
      </c>
      <c r="B4" s="78"/>
      <c r="C4" s="78"/>
      <c r="D4" s="78"/>
      <c r="E4" s="78"/>
      <c r="F4" s="78"/>
      <c r="G4" s="78"/>
    </row>
    <row r="5" spans="1:7" x14ac:dyDescent="0.3">
      <c r="A5" s="78"/>
      <c r="B5" s="78"/>
      <c r="C5" s="78"/>
      <c r="D5" s="78"/>
      <c r="E5" s="78"/>
      <c r="F5" s="78"/>
      <c r="G5" s="78"/>
    </row>
    <row r="6" spans="1:7" x14ac:dyDescent="0.3">
      <c r="A6" s="79" t="s">
        <v>132</v>
      </c>
      <c r="B6" s="79"/>
      <c r="C6" s="79"/>
      <c r="D6" s="79"/>
      <c r="E6" s="79"/>
      <c r="F6" s="79"/>
      <c r="G6" s="79"/>
    </row>
    <row r="7" spans="1:7" x14ac:dyDescent="0.3">
      <c r="A7" s="79"/>
      <c r="B7" s="79"/>
      <c r="C7" s="79"/>
      <c r="D7" s="79"/>
      <c r="E7" s="79"/>
      <c r="F7" s="79"/>
      <c r="G7" s="79"/>
    </row>
    <row r="8" spans="1:7" x14ac:dyDescent="0.3">
      <c r="A8" s="79"/>
      <c r="B8" s="79"/>
      <c r="C8" s="79"/>
      <c r="D8" s="79"/>
      <c r="E8" s="79"/>
      <c r="F8" s="79"/>
      <c r="G8" s="79"/>
    </row>
    <row r="9" spans="1:7" x14ac:dyDescent="0.3">
      <c r="A9" s="77" t="s">
        <v>107</v>
      </c>
      <c r="B9" s="77"/>
      <c r="C9" s="77"/>
      <c r="D9" s="77"/>
      <c r="E9" s="4"/>
      <c r="F9" s="4"/>
      <c r="G9" s="4"/>
    </row>
    <row r="10" spans="1:7" x14ac:dyDescent="0.3">
      <c r="A10" s="4"/>
      <c r="B10" s="4"/>
      <c r="C10" s="4"/>
      <c r="D10" s="4"/>
      <c r="E10" s="4"/>
      <c r="F10" s="4"/>
      <c r="G10" s="4"/>
    </row>
    <row r="11" spans="1:7" x14ac:dyDescent="0.3">
      <c r="A11" s="52" t="s">
        <v>108</v>
      </c>
      <c r="B11" s="80" t="s">
        <v>109</v>
      </c>
      <c r="C11" s="80"/>
      <c r="D11" s="80"/>
      <c r="E11" s="80"/>
      <c r="F11" s="80"/>
      <c r="G11" s="4"/>
    </row>
    <row r="12" spans="1:7" x14ac:dyDescent="0.3">
      <c r="A12" s="4"/>
      <c r="B12" s="80"/>
      <c r="C12" s="80"/>
      <c r="D12" s="80"/>
      <c r="E12" s="80"/>
      <c r="F12" s="80"/>
      <c r="G12" s="4"/>
    </row>
    <row r="13" spans="1:7" x14ac:dyDescent="0.3">
      <c r="A13" s="52" t="s">
        <v>110</v>
      </c>
      <c r="B13" s="81" t="s">
        <v>111</v>
      </c>
      <c r="C13" s="81"/>
      <c r="D13" s="81"/>
      <c r="E13" s="81"/>
      <c r="F13" s="81"/>
      <c r="G13" s="81"/>
    </row>
    <row r="14" spans="1:7" ht="14.4" customHeight="1" x14ac:dyDescent="0.3">
      <c r="A14" s="4"/>
      <c r="B14" s="81"/>
      <c r="C14" s="81"/>
      <c r="D14" s="81"/>
      <c r="E14" s="81"/>
      <c r="F14" s="81"/>
      <c r="G14" s="81"/>
    </row>
    <row r="15" spans="1:7" ht="14.4" customHeight="1" x14ac:dyDescent="0.3">
      <c r="A15" s="4"/>
      <c r="B15" s="81"/>
      <c r="C15" s="81"/>
      <c r="D15" s="81"/>
      <c r="E15" s="81"/>
      <c r="F15" s="81"/>
      <c r="G15" s="81"/>
    </row>
    <row r="16" spans="1:7" x14ac:dyDescent="0.3">
      <c r="A16" s="52" t="s">
        <v>112</v>
      </c>
      <c r="B16" s="74" t="s">
        <v>130</v>
      </c>
      <c r="C16" s="74"/>
      <c r="D16" s="74"/>
      <c r="E16" s="74"/>
      <c r="F16" s="74"/>
      <c r="G16" s="74"/>
    </row>
    <row r="17" spans="1:7" ht="14.4" customHeight="1" x14ac:dyDescent="0.3">
      <c r="A17" s="4"/>
      <c r="B17" s="74"/>
      <c r="C17" s="74"/>
      <c r="D17" s="74"/>
      <c r="E17" s="74"/>
      <c r="F17" s="74"/>
      <c r="G17" s="74"/>
    </row>
    <row r="18" spans="1:7" x14ac:dyDescent="0.3">
      <c r="A18" s="4"/>
      <c r="B18" s="74"/>
      <c r="C18" s="74"/>
      <c r="D18" s="74"/>
      <c r="E18" s="74"/>
      <c r="F18" s="74"/>
      <c r="G18" s="74"/>
    </row>
    <row r="19" spans="1:7" x14ac:dyDescent="0.3">
      <c r="A19" s="4"/>
      <c r="B19" s="74"/>
      <c r="C19" s="74"/>
      <c r="D19" s="74"/>
      <c r="E19" s="74"/>
      <c r="F19" s="74"/>
      <c r="G19" s="74"/>
    </row>
    <row r="20" spans="1:7" x14ac:dyDescent="0.3">
      <c r="A20" s="4"/>
      <c r="B20" s="3"/>
      <c r="C20" s="3"/>
      <c r="D20" s="3"/>
      <c r="E20" s="3"/>
      <c r="F20" s="3"/>
      <c r="G20" s="3"/>
    </row>
    <row r="21" spans="1:7" x14ac:dyDescent="0.3">
      <c r="A21" s="52" t="s">
        <v>119</v>
      </c>
      <c r="B21" s="74" t="s">
        <v>113</v>
      </c>
      <c r="C21" s="74"/>
      <c r="D21" s="74"/>
      <c r="E21" s="74"/>
      <c r="F21" s="74"/>
      <c r="G21" s="74"/>
    </row>
    <row r="22" spans="1:7" x14ac:dyDescent="0.3">
      <c r="A22" s="4"/>
      <c r="B22" s="74"/>
      <c r="C22" s="74"/>
      <c r="D22" s="74"/>
      <c r="E22" s="74"/>
      <c r="F22" s="74"/>
      <c r="G22" s="74"/>
    </row>
    <row r="23" spans="1:7" x14ac:dyDescent="0.3">
      <c r="A23" s="4"/>
    </row>
    <row r="24" spans="1:7" x14ac:dyDescent="0.3">
      <c r="A24" s="52" t="s">
        <v>120</v>
      </c>
      <c r="B24" s="74" t="s">
        <v>121</v>
      </c>
      <c r="C24" s="74"/>
      <c r="D24" s="74"/>
      <c r="E24" s="74"/>
      <c r="F24" s="74"/>
      <c r="G24" s="74"/>
    </row>
    <row r="25" spans="1:7" x14ac:dyDescent="0.3">
      <c r="A25" s="4"/>
      <c r="B25" s="74"/>
      <c r="C25" s="74"/>
      <c r="D25" s="74"/>
      <c r="E25" s="74"/>
      <c r="F25" s="74"/>
      <c r="G25" s="74"/>
    </row>
    <row r="26" spans="1:7" x14ac:dyDescent="0.3">
      <c r="A26" s="4"/>
    </row>
    <row r="27" spans="1:7" x14ac:dyDescent="0.3">
      <c r="A27" s="52" t="s">
        <v>122</v>
      </c>
      <c r="B27" s="74" t="s">
        <v>114</v>
      </c>
      <c r="C27" s="74"/>
      <c r="D27" s="74"/>
      <c r="E27" s="74"/>
      <c r="F27" s="74"/>
      <c r="G27" s="74"/>
    </row>
    <row r="28" spans="1:7" x14ac:dyDescent="0.3">
      <c r="A28" s="4"/>
      <c r="B28" s="74"/>
      <c r="C28" s="74"/>
      <c r="D28" s="74"/>
      <c r="E28" s="74"/>
      <c r="F28" s="74"/>
      <c r="G28" s="74"/>
    </row>
    <row r="29" spans="1:7" x14ac:dyDescent="0.3">
      <c r="A29" s="4"/>
    </row>
    <row r="30" spans="1:7" x14ac:dyDescent="0.3">
      <c r="A30" s="52" t="s">
        <v>123</v>
      </c>
      <c r="B30" t="s">
        <v>115</v>
      </c>
    </row>
    <row r="31" spans="1:7" x14ac:dyDescent="0.3">
      <c r="A31" s="4"/>
      <c r="B31" s="4"/>
      <c r="C31" s="4"/>
      <c r="D31" s="4"/>
      <c r="E31" s="4"/>
      <c r="F31" s="4"/>
      <c r="G31" s="4"/>
    </row>
    <row r="32" spans="1:7" x14ac:dyDescent="0.3">
      <c r="A32" s="52" t="s">
        <v>124</v>
      </c>
      <c r="B32" s="1" t="s">
        <v>115</v>
      </c>
      <c r="E32" s="4"/>
      <c r="F32" s="4"/>
      <c r="G32" s="4"/>
    </row>
    <row r="33" spans="1:7" x14ac:dyDescent="0.3">
      <c r="A33" s="4"/>
      <c r="B33" s="4"/>
      <c r="C33" s="4"/>
      <c r="D33" s="4"/>
      <c r="E33" s="4"/>
      <c r="F33" s="4"/>
      <c r="G33" s="4"/>
    </row>
    <row r="34" spans="1:7" ht="15" customHeight="1" x14ac:dyDescent="0.3">
      <c r="A34" s="52" t="s">
        <v>116</v>
      </c>
      <c r="B34" s="74" t="s">
        <v>131</v>
      </c>
      <c r="C34" s="74"/>
      <c r="D34" s="74"/>
      <c r="E34" s="74"/>
      <c r="F34" s="74"/>
      <c r="G34" s="74"/>
    </row>
    <row r="35" spans="1:7" x14ac:dyDescent="0.3">
      <c r="A35" s="4"/>
      <c r="B35" s="74"/>
      <c r="C35" s="74"/>
      <c r="D35" s="74"/>
      <c r="E35" s="74"/>
      <c r="F35" s="74"/>
      <c r="G35" s="74"/>
    </row>
    <row r="36" spans="1:7" ht="14.4" customHeight="1" x14ac:dyDescent="0.3">
      <c r="A36" s="4"/>
      <c r="B36" s="74"/>
      <c r="C36" s="74"/>
      <c r="D36" s="74"/>
      <c r="E36" s="74"/>
      <c r="F36" s="74"/>
      <c r="G36" s="74"/>
    </row>
    <row r="37" spans="1:7" x14ac:dyDescent="0.3">
      <c r="A37" s="4"/>
      <c r="B37" s="74"/>
      <c r="C37" s="74"/>
      <c r="D37" s="74"/>
      <c r="E37" s="74"/>
      <c r="F37" s="74"/>
      <c r="G37" s="74"/>
    </row>
    <row r="38" spans="1:7" x14ac:dyDescent="0.3">
      <c r="A38" s="4"/>
      <c r="B38" s="74"/>
      <c r="C38" s="74"/>
      <c r="D38" s="74"/>
      <c r="E38" s="74"/>
      <c r="F38" s="74"/>
      <c r="G38" s="74"/>
    </row>
    <row r="39" spans="1:7" ht="409.6" customHeight="1" x14ac:dyDescent="0.3">
      <c r="A39" s="4"/>
      <c r="B39" s="3"/>
      <c r="C39" s="3"/>
      <c r="D39" s="3"/>
      <c r="E39" s="3"/>
      <c r="F39" s="3"/>
      <c r="G39" s="3"/>
    </row>
    <row r="40" spans="1:7" ht="15.75" customHeight="1" x14ac:dyDescent="0.3">
      <c r="A40" s="4"/>
      <c r="B40" s="3"/>
      <c r="C40" s="3"/>
      <c r="D40" s="3"/>
      <c r="E40" s="3"/>
      <c r="F40" s="3"/>
      <c r="G40" s="3"/>
    </row>
    <row r="41" spans="1:7" ht="14.4" customHeight="1" x14ac:dyDescent="0.3">
      <c r="A41" s="75" t="s">
        <v>125</v>
      </c>
      <c r="B41" s="75"/>
      <c r="C41" s="75"/>
      <c r="D41" s="75"/>
      <c r="E41" s="75"/>
      <c r="F41" s="75"/>
      <c r="G41" s="75"/>
    </row>
    <row r="42" spans="1:7" ht="14.4" customHeight="1" x14ac:dyDescent="0.3">
      <c r="A42" s="53"/>
      <c r="B42" s="53"/>
      <c r="C42" s="53"/>
      <c r="D42" s="53"/>
      <c r="E42" s="53"/>
      <c r="F42" s="53"/>
      <c r="G42" s="53"/>
    </row>
    <row r="43" spans="1:7" ht="14.4" customHeight="1" x14ac:dyDescent="0.3">
      <c r="A43" s="53"/>
      <c r="B43" s="53"/>
      <c r="C43" s="53"/>
      <c r="D43" s="53"/>
      <c r="E43" s="53"/>
      <c r="F43" s="53"/>
      <c r="G43" s="53"/>
    </row>
    <row r="44" spans="1:7" ht="14.4" customHeight="1" x14ac:dyDescent="0.3">
      <c r="A44" s="53"/>
      <c r="B44" s="53"/>
      <c r="C44" s="53"/>
      <c r="D44" s="53"/>
      <c r="E44" s="53"/>
      <c r="F44" s="53"/>
      <c r="G44" s="53"/>
    </row>
    <row r="45" spans="1:7" ht="14.4" customHeight="1" x14ac:dyDescent="0.3">
      <c r="A45" s="53"/>
      <c r="B45" s="53"/>
      <c r="C45" s="53"/>
      <c r="D45" s="53"/>
      <c r="E45" s="53"/>
      <c r="F45" s="53"/>
      <c r="G45" s="53"/>
    </row>
    <row r="46" spans="1:7" ht="15.6" x14ac:dyDescent="0.3">
      <c r="A46" s="53"/>
      <c r="B46" s="53"/>
      <c r="C46" s="53"/>
      <c r="D46" s="53"/>
      <c r="E46" s="53"/>
      <c r="F46" s="53"/>
      <c r="G46" s="53"/>
    </row>
    <row r="47" spans="1:7" ht="15.6" x14ac:dyDescent="0.3">
      <c r="A47" s="4"/>
      <c r="B47" s="53"/>
      <c r="C47" s="53"/>
      <c r="D47" s="53"/>
      <c r="E47" s="53"/>
      <c r="F47" s="53"/>
      <c r="G47" s="53"/>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row r="51" spans="1:7" x14ac:dyDescent="0.3">
      <c r="A51" s="4"/>
      <c r="B51" s="4"/>
      <c r="C51" s="4"/>
      <c r="D51" s="4"/>
      <c r="E51" s="4"/>
      <c r="F51" s="4"/>
      <c r="G51" s="4"/>
    </row>
    <row r="52" spans="1:7" x14ac:dyDescent="0.3">
      <c r="A52" s="4"/>
      <c r="B52" s="4"/>
      <c r="C52" s="4"/>
      <c r="D52" s="4"/>
      <c r="E52" s="4"/>
      <c r="F52" s="4"/>
      <c r="G52" s="4"/>
    </row>
    <row r="53" spans="1:7" x14ac:dyDescent="0.3">
      <c r="A53" s="4"/>
      <c r="B53" s="4"/>
      <c r="C53" s="4"/>
      <c r="D53" s="4"/>
      <c r="E53" s="4"/>
      <c r="F53" s="4"/>
      <c r="G53" s="4"/>
    </row>
    <row r="54" spans="1:7" x14ac:dyDescent="0.3">
      <c r="A54" s="4"/>
      <c r="B54" s="4"/>
      <c r="C54" s="4"/>
      <c r="D54" s="4"/>
      <c r="E54" s="4"/>
      <c r="F54" s="4"/>
      <c r="G54" s="4"/>
    </row>
    <row r="55" spans="1:7" x14ac:dyDescent="0.3">
      <c r="B55" s="4"/>
      <c r="C55" s="4"/>
      <c r="D55" s="4"/>
      <c r="E55" s="4"/>
      <c r="F55" s="4"/>
      <c r="G55" s="4"/>
    </row>
  </sheetData>
  <sheetProtection algorithmName="SHA-512" hashValue="LM5AnIxc8aTUcyFDLCuYzl4byXiHIcvgcdj8PBoX13QvuFFsfLWL5ePI9gt8iPetiUhnlI13gtOcX5V6/ztckA==" saltValue="R2wJPivCRP83iMttk699fQ=="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zoomScaleNormal="100" workbookViewId="0">
      <selection activeCell="D8" sqref="D8"/>
    </sheetView>
  </sheetViews>
  <sheetFormatPr baseColWidth="10" defaultRowHeight="14.4" x14ac:dyDescent="0.3"/>
  <sheetData>
    <row r="1" spans="1:10" x14ac:dyDescent="0.3">
      <c r="A1" s="96" t="s">
        <v>47</v>
      </c>
      <c r="B1" s="96"/>
      <c r="C1" s="96"/>
      <c r="D1" s="96"/>
      <c r="E1" s="6"/>
      <c r="F1" s="6"/>
      <c r="G1" s="5" t="s">
        <v>101</v>
      </c>
    </row>
    <row r="2" spans="1:10" x14ac:dyDescent="0.3">
      <c r="G2" t="str">
        <f>'meldender Verein'!A15</f>
        <v>Name:</v>
      </c>
      <c r="H2" s="117">
        <f>'meldender Verein'!B15</f>
        <v>0</v>
      </c>
      <c r="I2" s="117"/>
      <c r="J2" s="117"/>
    </row>
    <row r="3" spans="1:10" x14ac:dyDescent="0.3">
      <c r="A3" s="2" t="s">
        <v>48</v>
      </c>
      <c r="B3" s="99">
        <f>'meldender Verein'!$B$3</f>
        <v>0</v>
      </c>
      <c r="C3" s="99"/>
      <c r="D3" s="99"/>
      <c r="E3" s="99"/>
      <c r="G3" t="str">
        <f>'meldender Verein'!A16</f>
        <v>Adresse:</v>
      </c>
      <c r="H3" s="117">
        <f>'meldender Verein'!B16</f>
        <v>0</v>
      </c>
      <c r="I3" s="117"/>
      <c r="J3" s="117"/>
    </row>
    <row r="4" spans="1:10" x14ac:dyDescent="0.3">
      <c r="A4" s="2" t="s">
        <v>39</v>
      </c>
      <c r="B4" s="99">
        <f>'meldender Verein'!$B$4</f>
        <v>0</v>
      </c>
      <c r="C4" s="99"/>
      <c r="D4" s="99"/>
      <c r="E4" s="99"/>
      <c r="G4" t="str">
        <f>'meldender Verein'!A17</f>
        <v>PLZ, Ort:</v>
      </c>
      <c r="H4" s="117">
        <f>'meldender Verein'!B17</f>
        <v>0</v>
      </c>
      <c r="I4" s="117"/>
      <c r="J4" s="117"/>
    </row>
    <row r="5" spans="1:10" x14ac:dyDescent="0.3">
      <c r="A5" t="s">
        <v>49</v>
      </c>
      <c r="B5" s="99">
        <f>'meldender Verein'!$B$5</f>
        <v>0</v>
      </c>
      <c r="C5" s="99"/>
      <c r="D5" s="99"/>
      <c r="E5" s="99"/>
      <c r="G5" t="str">
        <f>'meldender Verein'!A18</f>
        <v>Kontakt:</v>
      </c>
      <c r="H5" s="117">
        <f>'meldender Verein'!B18</f>
        <v>0</v>
      </c>
      <c r="I5" s="117"/>
      <c r="J5" s="117"/>
    </row>
    <row r="7" spans="1:10" x14ac:dyDescent="0.3">
      <c r="A7" t="s">
        <v>50</v>
      </c>
      <c r="B7" s="100">
        <f>'meldender Verein'!$B$7</f>
        <v>0</v>
      </c>
      <c r="C7" s="100"/>
      <c r="E7" s="4"/>
      <c r="F7" s="4"/>
    </row>
    <row r="8" spans="1:10" x14ac:dyDescent="0.3">
      <c r="A8" t="s">
        <v>40</v>
      </c>
      <c r="B8" s="100">
        <f>'meldender Verein'!$B$8</f>
        <v>0</v>
      </c>
      <c r="C8" s="100"/>
    </row>
    <row r="9" spans="1:10" x14ac:dyDescent="0.3">
      <c r="A9" t="s">
        <v>41</v>
      </c>
      <c r="B9" s="100">
        <f>'meldender Verein'!$B$9</f>
        <v>0</v>
      </c>
      <c r="C9" s="100"/>
    </row>
    <row r="10" spans="1:10" x14ac:dyDescent="0.3">
      <c r="B10" s="77"/>
      <c r="C10" s="77"/>
      <c r="E10" s="77"/>
      <c r="F10" s="77"/>
    </row>
    <row r="11" spans="1:10" x14ac:dyDescent="0.3">
      <c r="A11" t="s">
        <v>51</v>
      </c>
      <c r="B11" s="99">
        <f>'meldender Verein'!$B$11</f>
        <v>0</v>
      </c>
      <c r="C11" s="99"/>
    </row>
    <row r="12" spans="1:10" x14ac:dyDescent="0.3">
      <c r="A12" t="s">
        <v>52</v>
      </c>
      <c r="B12" s="99">
        <f>'meldender Verein'!$B$12</f>
        <v>0</v>
      </c>
      <c r="C12" s="99"/>
    </row>
    <row r="13" spans="1:10" x14ac:dyDescent="0.3">
      <c r="A13" t="s">
        <v>42</v>
      </c>
      <c r="B13" s="99">
        <f>'meldender Verein'!$B$13</f>
        <v>0</v>
      </c>
      <c r="C13" s="99"/>
    </row>
    <row r="14" spans="1:10" x14ac:dyDescent="0.3">
      <c r="C14" s="24" t="s">
        <v>96</v>
      </c>
    </row>
    <row r="15" spans="1:10" x14ac:dyDescent="0.3">
      <c r="A15" t="s">
        <v>73</v>
      </c>
      <c r="B15" s="14">
        <f>'Meldeliste Solisten'!$C$18</f>
        <v>0</v>
      </c>
      <c r="C15">
        <f>COUNTA('Meldeliste Solisten'!C20:C50)</f>
        <v>0</v>
      </c>
    </row>
    <row r="16" spans="1:10" x14ac:dyDescent="0.3">
      <c r="A16" t="s">
        <v>74</v>
      </c>
      <c r="B16" s="14">
        <f>'Meldeliste Tanzpaare'!C18</f>
        <v>0</v>
      </c>
      <c r="C16">
        <f>COUNTA(Tabelle1[[#All],[Spalte2]])</f>
        <v>0</v>
      </c>
    </row>
    <row r="17" spans="1:7" x14ac:dyDescent="0.3">
      <c r="A17" t="s">
        <v>75</v>
      </c>
      <c r="B17" s="14">
        <f>'Meldeliste Garden'!C18</f>
        <v>0</v>
      </c>
      <c r="C17">
        <f>COUNTA('Auflistung Tänzer Garden'!B20:B79)</f>
        <v>0</v>
      </c>
    </row>
    <row r="18" spans="1:7" x14ac:dyDescent="0.3">
      <c r="A18" s="16" t="s">
        <v>76</v>
      </c>
      <c r="B18" s="14">
        <f>'Meldeliste Schautanz'!$B$18</f>
        <v>0</v>
      </c>
      <c r="C18">
        <f>COUNTA('Auflistung Tänzer Schautanz'!B20:B79)</f>
        <v>0</v>
      </c>
    </row>
    <row r="19" spans="1:7" ht="15" thickBot="1" x14ac:dyDescent="0.35">
      <c r="A19" s="17" t="s">
        <v>77</v>
      </c>
      <c r="B19" s="18">
        <f>SUM(B15:B18)</f>
        <v>0</v>
      </c>
      <c r="C19">
        <f>SUM(C15:C18)</f>
        <v>0</v>
      </c>
      <c r="D19" t="str">
        <f>IF(C19=0,"","Aktive")</f>
        <v/>
      </c>
    </row>
    <row r="20" spans="1:7" ht="15" thickTop="1" x14ac:dyDescent="0.3"/>
    <row r="21" spans="1:7" x14ac:dyDescent="0.3">
      <c r="A21" t="s">
        <v>97</v>
      </c>
      <c r="C21" s="11">
        <f>C15*1+C16/2*1+COUNTA('Meldeliste Garden'!B21:F51)*1+COUNTA('Meldeliste Schautanz'!B20:E50)*1</f>
        <v>0</v>
      </c>
    </row>
    <row r="22" spans="1:7" x14ac:dyDescent="0.3">
      <c r="A22" s="36" t="s">
        <v>98</v>
      </c>
      <c r="B22" s="36"/>
    </row>
    <row r="28" spans="1:7" x14ac:dyDescent="0.3">
      <c r="A28" s="116" t="s">
        <v>78</v>
      </c>
      <c r="B28" s="116"/>
      <c r="C28" s="116"/>
      <c r="D28" s="15">
        <f>$B$19</f>
        <v>0</v>
      </c>
    </row>
    <row r="29" spans="1:7" x14ac:dyDescent="0.3">
      <c r="A29" s="116" t="s">
        <v>79</v>
      </c>
      <c r="B29" s="116"/>
      <c r="C29" s="116"/>
      <c r="D29" s="55">
        <f>Ausschreibung!G110-1</f>
        <v>45659</v>
      </c>
    </row>
    <row r="30" spans="1:7" x14ac:dyDescent="0.3">
      <c r="A30" s="116" t="s">
        <v>80</v>
      </c>
      <c r="B30" s="116"/>
      <c r="C30" s="116"/>
      <c r="D30" s="77" t="str">
        <f>Ausschreibung!$E$123</f>
        <v>DE32 3905 0000 0001 4006 88</v>
      </c>
      <c r="E30" s="77"/>
      <c r="F30" s="77"/>
      <c r="G30" s="77"/>
    </row>
    <row r="31" spans="1:7" x14ac:dyDescent="0.3">
      <c r="A31" s="116" t="s">
        <v>81</v>
      </c>
      <c r="B31" s="116"/>
      <c r="C31" s="116"/>
    </row>
    <row r="33" spans="1:7" x14ac:dyDescent="0.3">
      <c r="A33" s="5" t="s">
        <v>82</v>
      </c>
      <c r="B33" s="74" t="s">
        <v>83</v>
      </c>
      <c r="C33" s="74"/>
      <c r="D33" s="74"/>
      <c r="E33" s="74"/>
      <c r="F33" s="74"/>
      <c r="G33" s="74"/>
    </row>
    <row r="34" spans="1:7" x14ac:dyDescent="0.3">
      <c r="B34" s="74"/>
      <c r="C34" s="74"/>
      <c r="D34" s="74"/>
      <c r="E34" s="74"/>
      <c r="F34" s="74"/>
      <c r="G34" s="74"/>
    </row>
    <row r="35" spans="1:7" x14ac:dyDescent="0.3">
      <c r="B35" s="74"/>
      <c r="C35" s="74"/>
      <c r="D35" s="74"/>
      <c r="E35" s="74"/>
      <c r="F35" s="74"/>
      <c r="G35" s="74"/>
    </row>
    <row r="36" spans="1:7" x14ac:dyDescent="0.3">
      <c r="B36" s="74"/>
      <c r="C36" s="74"/>
      <c r="D36" s="74"/>
      <c r="E36" s="74"/>
      <c r="F36" s="74"/>
      <c r="G36" s="74"/>
    </row>
    <row r="37" spans="1:7" x14ac:dyDescent="0.3">
      <c r="B37" s="74"/>
      <c r="C37" s="74"/>
      <c r="D37" s="74"/>
      <c r="E37" s="74"/>
      <c r="F37" s="74"/>
      <c r="G37" s="74"/>
    </row>
    <row r="38" spans="1:7" x14ac:dyDescent="0.3">
      <c r="B38" s="74"/>
      <c r="C38" s="74"/>
      <c r="D38" s="74"/>
      <c r="E38" s="74"/>
      <c r="F38" s="74"/>
      <c r="G38" s="74"/>
    </row>
  </sheetData>
  <sheetProtection algorithmName="SHA-512" hashValue="Mh7bJjO5sPnFT84zCCQ9FJB0cxQVuHO95YkHGXEphy0WPahdAWStaXsmB68SkOlTcREwvUSRLbaUJHdtusFnvQ==" saltValue="R+WtvItVS5/+zXeQbvUkCQ=="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B1:J193"/>
  <sheetViews>
    <sheetView showGridLines="0" showRowColHeaders="0" tabSelected="1" zoomScale="120" zoomScaleNormal="120" workbookViewId="0">
      <selection activeCell="H5" sqref="H5"/>
    </sheetView>
  </sheetViews>
  <sheetFormatPr baseColWidth="10" defaultRowHeight="14.4" x14ac:dyDescent="0.3"/>
  <cols>
    <col min="2" max="2" width="15.5546875" bestFit="1" customWidth="1"/>
    <col min="4" max="4" width="23.109375" bestFit="1" customWidth="1"/>
  </cols>
  <sheetData>
    <row r="1" spans="2:7" x14ac:dyDescent="0.3">
      <c r="B1" s="93" t="s">
        <v>66</v>
      </c>
      <c r="C1" s="93"/>
      <c r="D1" s="93"/>
      <c r="E1" s="93"/>
      <c r="F1" s="93"/>
      <c r="G1" s="93"/>
    </row>
    <row r="2" spans="2:7" x14ac:dyDescent="0.3">
      <c r="B2" s="93"/>
      <c r="C2" s="93"/>
      <c r="D2" s="93"/>
      <c r="E2" s="93"/>
      <c r="F2" s="93"/>
      <c r="G2" s="93"/>
    </row>
    <row r="3" spans="2:7" x14ac:dyDescent="0.3">
      <c r="B3" s="93"/>
      <c r="C3" s="93"/>
      <c r="D3" s="93"/>
      <c r="E3" s="93"/>
      <c r="F3" s="93"/>
      <c r="G3" s="93"/>
    </row>
    <row r="4" spans="2:7" x14ac:dyDescent="0.3">
      <c r="D4" s="58"/>
    </row>
    <row r="5" spans="2:7" x14ac:dyDescent="0.3">
      <c r="D5" s="58"/>
    </row>
    <row r="6" spans="2:7" x14ac:dyDescent="0.3">
      <c r="D6" s="58"/>
    </row>
    <row r="7" spans="2:7" x14ac:dyDescent="0.3">
      <c r="D7" s="58"/>
    </row>
    <row r="8" spans="2:7" x14ac:dyDescent="0.3">
      <c r="D8" s="58"/>
    </row>
    <row r="9" spans="2:7" x14ac:dyDescent="0.3">
      <c r="D9" s="58"/>
    </row>
    <row r="10" spans="2:7" x14ac:dyDescent="0.3">
      <c r="D10" s="58"/>
    </row>
    <row r="12" spans="2:7" x14ac:dyDescent="0.3">
      <c r="B12" s="5" t="s">
        <v>126</v>
      </c>
      <c r="C12" s="87" t="s">
        <v>138</v>
      </c>
      <c r="D12" s="88"/>
      <c r="E12" s="88"/>
      <c r="F12" s="88"/>
      <c r="G12" s="88"/>
    </row>
    <row r="13" spans="2:7" x14ac:dyDescent="0.3">
      <c r="C13" s="88"/>
      <c r="D13" s="88"/>
      <c r="E13" s="88"/>
      <c r="F13" s="88"/>
      <c r="G13" s="88"/>
    </row>
    <row r="16" spans="2:7" x14ac:dyDescent="0.3">
      <c r="B16" s="89" t="s">
        <v>0</v>
      </c>
      <c r="C16" s="90" t="s">
        <v>139</v>
      </c>
      <c r="D16" s="90"/>
      <c r="E16" s="90"/>
      <c r="F16" s="90"/>
      <c r="G16" s="90"/>
    </row>
    <row r="17" spans="2:7" x14ac:dyDescent="0.3">
      <c r="B17" s="89"/>
      <c r="C17" s="90"/>
      <c r="D17" s="90"/>
      <c r="E17" s="90"/>
      <c r="F17" s="90"/>
      <c r="G17" s="90"/>
    </row>
    <row r="19" spans="2:7" x14ac:dyDescent="0.3">
      <c r="B19" s="89" t="s">
        <v>1</v>
      </c>
      <c r="C19" s="59"/>
      <c r="D19" s="91">
        <v>45669</v>
      </c>
      <c r="E19" s="91"/>
      <c r="F19" s="91"/>
      <c r="G19" s="91"/>
    </row>
    <row r="20" spans="2:7" x14ac:dyDescent="0.3">
      <c r="B20" s="89"/>
      <c r="C20" s="59"/>
      <c r="D20" s="91"/>
      <c r="E20" s="91"/>
      <c r="F20" s="91"/>
      <c r="G20" s="91"/>
    </row>
    <row r="21" spans="2:7" x14ac:dyDescent="0.3">
      <c r="B21" s="86" t="s">
        <v>2</v>
      </c>
      <c r="C21" s="86"/>
      <c r="D21" s="85" t="s">
        <v>140</v>
      </c>
      <c r="E21" s="85"/>
      <c r="F21" s="85"/>
      <c r="G21" s="85"/>
    </row>
    <row r="22" spans="2:7" x14ac:dyDescent="0.3">
      <c r="B22" s="86"/>
      <c r="C22" s="86"/>
      <c r="D22" s="85"/>
      <c r="E22" s="85"/>
      <c r="F22" s="85"/>
      <c r="G22" s="85"/>
    </row>
    <row r="23" spans="2:7" x14ac:dyDescent="0.3">
      <c r="B23" s="5" t="s">
        <v>3</v>
      </c>
      <c r="D23" t="s">
        <v>54</v>
      </c>
      <c r="F23" s="60">
        <v>2020</v>
      </c>
    </row>
    <row r="24" spans="2:7" x14ac:dyDescent="0.3">
      <c r="D24" t="s">
        <v>55</v>
      </c>
      <c r="E24" s="60">
        <f>F23-6</f>
        <v>2014</v>
      </c>
      <c r="F24" t="s">
        <v>5</v>
      </c>
      <c r="G24" s="60">
        <f>E24+5</f>
        <v>2019</v>
      </c>
    </row>
    <row r="25" spans="2:7" x14ac:dyDescent="0.3">
      <c r="D25" t="s">
        <v>56</v>
      </c>
      <c r="E25" s="60">
        <f>G24-9</f>
        <v>2010</v>
      </c>
      <c r="F25" t="s">
        <v>5</v>
      </c>
      <c r="G25" s="60">
        <f>E25+3</f>
        <v>2013</v>
      </c>
    </row>
    <row r="26" spans="2:7" x14ac:dyDescent="0.3">
      <c r="D26" t="s">
        <v>57</v>
      </c>
      <c r="E26" s="60">
        <f>G24-10</f>
        <v>2009</v>
      </c>
    </row>
    <row r="27" spans="2:7" x14ac:dyDescent="0.3">
      <c r="E27" s="7"/>
    </row>
    <row r="28" spans="2:7" x14ac:dyDescent="0.3">
      <c r="B28" t="s">
        <v>101</v>
      </c>
      <c r="E28" s="7"/>
    </row>
    <row r="29" spans="2:7" x14ac:dyDescent="0.3">
      <c r="C29" t="s">
        <v>48</v>
      </c>
      <c r="D29" s="85" t="s">
        <v>141</v>
      </c>
      <c r="E29" s="85"/>
      <c r="F29" s="85"/>
      <c r="G29" s="85"/>
    </row>
    <row r="30" spans="2:7" x14ac:dyDescent="0.3">
      <c r="C30" t="s">
        <v>105</v>
      </c>
      <c r="D30" s="85" t="s">
        <v>142</v>
      </c>
      <c r="E30" s="85"/>
      <c r="F30" s="85"/>
      <c r="G30" s="85"/>
    </row>
    <row r="31" spans="2:7" x14ac:dyDescent="0.3">
      <c r="C31" t="s">
        <v>106</v>
      </c>
      <c r="D31" s="85">
        <v>15786064469</v>
      </c>
      <c r="E31" s="85"/>
      <c r="F31" s="85"/>
      <c r="G31" s="85"/>
    </row>
    <row r="32" spans="2:7" x14ac:dyDescent="0.3">
      <c r="C32" t="s">
        <v>41</v>
      </c>
      <c r="D32" s="85" t="s">
        <v>143</v>
      </c>
      <c r="E32" s="85"/>
      <c r="F32" s="85"/>
      <c r="G32" s="85"/>
    </row>
    <row r="33" spans="2:7" x14ac:dyDescent="0.3">
      <c r="E33" s="7"/>
    </row>
    <row r="34" spans="2:7" x14ac:dyDescent="0.3">
      <c r="E34" s="7"/>
    </row>
    <row r="35" spans="2:7" x14ac:dyDescent="0.3">
      <c r="E35" s="7"/>
    </row>
    <row r="36" spans="2:7" x14ac:dyDescent="0.3">
      <c r="E36" s="7"/>
    </row>
    <row r="38" spans="2:7" ht="15" customHeight="1" x14ac:dyDescent="0.3">
      <c r="B38" s="74" t="s">
        <v>67</v>
      </c>
      <c r="C38" s="74"/>
      <c r="D38" s="74"/>
      <c r="E38" s="74"/>
      <c r="F38" s="74"/>
      <c r="G38" s="3"/>
    </row>
    <row r="39" spans="2:7" x14ac:dyDescent="0.3">
      <c r="B39" s="74"/>
      <c r="C39" s="74"/>
      <c r="D39" s="74"/>
      <c r="E39" s="74"/>
      <c r="F39" s="74"/>
      <c r="G39" s="3"/>
    </row>
    <row r="40" spans="2:7" x14ac:dyDescent="0.3">
      <c r="B40" s="74"/>
      <c r="C40" s="74"/>
      <c r="D40" s="74"/>
      <c r="E40" s="74"/>
      <c r="F40" s="74"/>
      <c r="G40" s="3"/>
    </row>
    <row r="41" spans="2:7" x14ac:dyDescent="0.3">
      <c r="B41" s="74"/>
      <c r="C41" s="74"/>
      <c r="D41" s="74"/>
      <c r="E41" s="74"/>
      <c r="F41" s="74"/>
      <c r="G41" s="3"/>
    </row>
    <row r="42" spans="2:7" x14ac:dyDescent="0.3">
      <c r="B42" s="74"/>
      <c r="C42" s="74"/>
      <c r="D42" s="74"/>
      <c r="E42" s="74"/>
      <c r="F42" s="74"/>
      <c r="G42" s="3"/>
    </row>
    <row r="43" spans="2:7" x14ac:dyDescent="0.3">
      <c r="B43" s="74"/>
      <c r="C43" s="74"/>
      <c r="D43" s="74"/>
      <c r="E43" s="74"/>
      <c r="F43" s="74"/>
      <c r="G43" s="3"/>
    </row>
    <row r="44" spans="2:7" x14ac:dyDescent="0.3">
      <c r="B44" s="74"/>
      <c r="C44" s="74"/>
      <c r="D44" s="74"/>
      <c r="E44" s="74"/>
      <c r="F44" s="74"/>
      <c r="G44" s="3"/>
    </row>
    <row r="45" spans="2:7" x14ac:dyDescent="0.3">
      <c r="B45" s="74"/>
      <c r="C45" s="74"/>
      <c r="D45" s="74"/>
      <c r="E45" s="74"/>
      <c r="F45" s="74"/>
      <c r="G45" s="3"/>
    </row>
    <row r="46" spans="2:7" x14ac:dyDescent="0.3">
      <c r="B46" s="74"/>
      <c r="C46" s="74"/>
      <c r="D46" s="74"/>
      <c r="E46" s="74"/>
      <c r="F46" s="74"/>
      <c r="G46" s="3"/>
    </row>
    <row r="47" spans="2:7" x14ac:dyDescent="0.3">
      <c r="B47" s="74"/>
      <c r="C47" s="74"/>
      <c r="D47" s="74"/>
      <c r="E47" s="74"/>
      <c r="F47" s="74"/>
      <c r="G47" s="3"/>
    </row>
    <row r="48" spans="2:7" x14ac:dyDescent="0.3">
      <c r="B48" s="74"/>
      <c r="C48" s="74"/>
      <c r="D48" s="74"/>
      <c r="E48" s="74"/>
      <c r="F48" s="74"/>
      <c r="G48" s="3"/>
    </row>
    <row r="49" spans="2:10" x14ac:dyDescent="0.3">
      <c r="B49" s="74"/>
      <c r="C49" s="74"/>
      <c r="D49" s="74"/>
      <c r="E49" s="74"/>
      <c r="F49" s="74"/>
      <c r="G49" s="3"/>
    </row>
    <row r="50" spans="2:10" x14ac:dyDescent="0.3">
      <c r="B50" s="74"/>
      <c r="C50" s="74"/>
      <c r="D50" s="74"/>
      <c r="E50" s="74"/>
      <c r="F50" s="74"/>
      <c r="G50" s="3"/>
    </row>
    <row r="51" spans="2:10" x14ac:dyDescent="0.3">
      <c r="B51" s="74"/>
      <c r="C51" s="74"/>
      <c r="D51" s="74"/>
      <c r="E51" s="74"/>
      <c r="F51" s="74"/>
    </row>
    <row r="52" spans="2:10" x14ac:dyDescent="0.3">
      <c r="B52" s="74"/>
      <c r="C52" s="74"/>
      <c r="D52" s="74"/>
      <c r="E52" s="74"/>
      <c r="F52" s="74"/>
    </row>
    <row r="53" spans="2:10" x14ac:dyDescent="0.3">
      <c r="D53" s="3"/>
      <c r="E53" s="3"/>
      <c r="F53" s="3"/>
      <c r="G53" s="3"/>
    </row>
    <row r="54" spans="2:10" ht="15" customHeight="1" x14ac:dyDescent="0.3">
      <c r="B54" s="5" t="s">
        <v>6</v>
      </c>
      <c r="C54" s="80" t="s">
        <v>8</v>
      </c>
      <c r="D54" s="80"/>
      <c r="E54" s="81" t="s">
        <v>85</v>
      </c>
      <c r="F54" s="81"/>
      <c r="G54" s="81"/>
      <c r="H54" s="81"/>
      <c r="I54" s="81"/>
      <c r="J54" s="81"/>
    </row>
    <row r="55" spans="2:10" x14ac:dyDescent="0.3">
      <c r="C55" t="s">
        <v>4</v>
      </c>
      <c r="E55" s="81"/>
      <c r="F55" s="81"/>
      <c r="G55" s="81"/>
      <c r="H55" s="81"/>
      <c r="I55" s="81"/>
      <c r="J55" s="81"/>
    </row>
    <row r="56" spans="2:10" x14ac:dyDescent="0.3">
      <c r="C56" t="s">
        <v>9</v>
      </c>
      <c r="E56" s="81"/>
      <c r="F56" s="81"/>
      <c r="G56" s="81"/>
      <c r="H56" s="81"/>
      <c r="I56" s="81"/>
      <c r="J56" s="81"/>
    </row>
    <row r="57" spans="2:10" x14ac:dyDescent="0.3">
      <c r="B57" s="5" t="s">
        <v>7</v>
      </c>
      <c r="E57" s="1" t="s">
        <v>10</v>
      </c>
    </row>
    <row r="58" spans="2:10" x14ac:dyDescent="0.3">
      <c r="B58" s="5"/>
      <c r="E58" s="1"/>
    </row>
    <row r="59" spans="2:10" x14ac:dyDescent="0.3">
      <c r="B59" s="5" t="s">
        <v>11</v>
      </c>
      <c r="D59" t="s">
        <v>12</v>
      </c>
      <c r="E59" s="61" t="s">
        <v>144</v>
      </c>
      <c r="F59" t="s">
        <v>13</v>
      </c>
      <c r="G59" s="61" t="s">
        <v>145</v>
      </c>
    </row>
    <row r="60" spans="2:10" x14ac:dyDescent="0.3">
      <c r="B60" s="5"/>
      <c r="D60" t="s">
        <v>93</v>
      </c>
      <c r="E60" s="61" t="s">
        <v>146</v>
      </c>
      <c r="G60" s="62"/>
    </row>
    <row r="61" spans="2:10" x14ac:dyDescent="0.3">
      <c r="D61" t="s">
        <v>68</v>
      </c>
      <c r="G61" s="60" t="s">
        <v>147</v>
      </c>
    </row>
    <row r="62" spans="2:10" x14ac:dyDescent="0.3">
      <c r="D62" t="s">
        <v>14</v>
      </c>
      <c r="G62" s="60" t="s">
        <v>148</v>
      </c>
    </row>
    <row r="63" spans="2:10" x14ac:dyDescent="0.3">
      <c r="D63" t="s">
        <v>15</v>
      </c>
      <c r="E63" s="85" t="s">
        <v>149</v>
      </c>
      <c r="F63" s="85"/>
      <c r="G63" s="85"/>
    </row>
    <row r="65" spans="2:7" x14ac:dyDescent="0.3">
      <c r="B65" s="5" t="s">
        <v>17</v>
      </c>
      <c r="C65" s="74" t="s">
        <v>133</v>
      </c>
      <c r="D65" s="74"/>
      <c r="E65" s="74"/>
      <c r="F65" s="74"/>
      <c r="G65" s="74"/>
    </row>
    <row r="66" spans="2:7" x14ac:dyDescent="0.3">
      <c r="C66" s="74"/>
      <c r="D66" s="74"/>
      <c r="E66" s="74"/>
      <c r="F66" s="74"/>
      <c r="G66" s="74"/>
    </row>
    <row r="67" spans="2:7" x14ac:dyDescent="0.3">
      <c r="C67" s="74"/>
      <c r="D67" s="74"/>
      <c r="E67" s="74"/>
      <c r="F67" s="74"/>
      <c r="G67" s="74"/>
    </row>
    <row r="68" spans="2:7" x14ac:dyDescent="0.3">
      <c r="C68" s="74"/>
      <c r="D68" s="74"/>
      <c r="E68" s="74"/>
      <c r="F68" s="74"/>
      <c r="G68" s="74"/>
    </row>
    <row r="69" spans="2:7" x14ac:dyDescent="0.3">
      <c r="C69" s="74"/>
      <c r="D69" s="74"/>
      <c r="E69" s="74"/>
      <c r="F69" s="74"/>
      <c r="G69" s="74"/>
    </row>
    <row r="70" spans="2:7" x14ac:dyDescent="0.3">
      <c r="C70" s="74"/>
      <c r="D70" s="74"/>
      <c r="E70" s="74"/>
      <c r="F70" s="74"/>
      <c r="G70" s="74"/>
    </row>
    <row r="71" spans="2:7" x14ac:dyDescent="0.3">
      <c r="C71" s="74"/>
      <c r="D71" s="74"/>
      <c r="E71" s="74"/>
      <c r="F71" s="74"/>
      <c r="G71" s="74"/>
    </row>
    <row r="72" spans="2:7" x14ac:dyDescent="0.3">
      <c r="C72" s="74"/>
      <c r="D72" s="74"/>
      <c r="E72" s="74"/>
      <c r="F72" s="74"/>
      <c r="G72" s="74"/>
    </row>
    <row r="73" spans="2:7" x14ac:dyDescent="0.3">
      <c r="C73" s="74"/>
      <c r="D73" s="74"/>
      <c r="E73" s="74"/>
      <c r="F73" s="74"/>
      <c r="G73" s="74"/>
    </row>
    <row r="74" spans="2:7" x14ac:dyDescent="0.3">
      <c r="C74" s="74"/>
      <c r="D74" s="74"/>
      <c r="E74" s="74"/>
      <c r="F74" s="74"/>
      <c r="G74" s="74"/>
    </row>
    <row r="75" spans="2:7" x14ac:dyDescent="0.3">
      <c r="C75" s="74"/>
      <c r="D75" s="74"/>
      <c r="E75" s="74"/>
      <c r="F75" s="74"/>
      <c r="G75" s="74"/>
    </row>
    <row r="76" spans="2:7" x14ac:dyDescent="0.3">
      <c r="C76" s="74"/>
      <c r="D76" s="74"/>
      <c r="E76" s="74"/>
      <c r="F76" s="74"/>
      <c r="G76" s="74"/>
    </row>
    <row r="77" spans="2:7" x14ac:dyDescent="0.3">
      <c r="C77" s="74"/>
      <c r="D77" s="74"/>
      <c r="E77" s="74"/>
      <c r="F77" s="74"/>
      <c r="G77" s="74"/>
    </row>
    <row r="78" spans="2:7" x14ac:dyDescent="0.3">
      <c r="D78" s="3"/>
      <c r="E78" s="3"/>
      <c r="F78" s="3"/>
      <c r="G78" s="3"/>
    </row>
    <row r="79" spans="2:7" ht="14.4" customHeight="1" x14ac:dyDescent="0.3">
      <c r="B79" s="5" t="s">
        <v>18</v>
      </c>
      <c r="C79" s="74" t="s">
        <v>86</v>
      </c>
      <c r="D79" s="74"/>
      <c r="E79" s="74"/>
      <c r="F79" s="74"/>
      <c r="G79" s="74"/>
    </row>
    <row r="80" spans="2:7" x14ac:dyDescent="0.3">
      <c r="C80" s="74"/>
      <c r="D80" s="74"/>
      <c r="E80" s="74"/>
      <c r="F80" s="74"/>
      <c r="G80" s="74"/>
    </row>
    <row r="81" spans="2:7" x14ac:dyDescent="0.3">
      <c r="C81" s="74"/>
      <c r="D81" s="74"/>
      <c r="E81" s="74"/>
      <c r="F81" s="74"/>
      <c r="G81" s="74"/>
    </row>
    <row r="82" spans="2:7" x14ac:dyDescent="0.3">
      <c r="C82" s="74"/>
      <c r="D82" s="74"/>
      <c r="E82" s="74"/>
      <c r="F82" s="74"/>
      <c r="G82" s="74"/>
    </row>
    <row r="83" spans="2:7" x14ac:dyDescent="0.3">
      <c r="C83" s="74"/>
      <c r="D83" s="74"/>
      <c r="E83" s="74"/>
      <c r="F83" s="74"/>
      <c r="G83" s="74"/>
    </row>
    <row r="84" spans="2:7" x14ac:dyDescent="0.3">
      <c r="C84" s="74"/>
      <c r="D84" s="74"/>
      <c r="E84" s="74"/>
      <c r="F84" s="74"/>
      <c r="G84" s="74"/>
    </row>
    <row r="85" spans="2:7" x14ac:dyDescent="0.3">
      <c r="C85" s="74"/>
      <c r="D85" s="74"/>
      <c r="E85" s="74"/>
      <c r="F85" s="74"/>
      <c r="G85" s="74"/>
    </row>
    <row r="86" spans="2:7" x14ac:dyDescent="0.3">
      <c r="C86" s="74"/>
      <c r="D86" s="74"/>
      <c r="E86" s="74"/>
      <c r="F86" s="74"/>
      <c r="G86" s="74"/>
    </row>
    <row r="88" spans="2:7" x14ac:dyDescent="0.3">
      <c r="B88" s="5" t="s">
        <v>19</v>
      </c>
      <c r="C88" s="74" t="s">
        <v>87</v>
      </c>
      <c r="D88" s="74"/>
      <c r="E88" s="74"/>
      <c r="F88" s="74"/>
      <c r="G88" s="74"/>
    </row>
    <row r="89" spans="2:7" x14ac:dyDescent="0.3">
      <c r="C89" s="74"/>
      <c r="D89" s="74"/>
      <c r="E89" s="74"/>
      <c r="F89" s="74"/>
      <c r="G89" s="74"/>
    </row>
    <row r="90" spans="2:7" x14ac:dyDescent="0.3">
      <c r="C90" s="74"/>
      <c r="D90" s="74"/>
      <c r="E90" s="74"/>
      <c r="F90" s="74"/>
      <c r="G90" s="74"/>
    </row>
    <row r="91" spans="2:7" x14ac:dyDescent="0.3">
      <c r="C91" s="74"/>
      <c r="D91" s="74"/>
      <c r="E91" s="74"/>
      <c r="F91" s="74"/>
      <c r="G91" s="74"/>
    </row>
    <row r="92" spans="2:7" x14ac:dyDescent="0.3">
      <c r="C92" s="74"/>
      <c r="D92" s="74"/>
      <c r="E92" s="74"/>
      <c r="F92" s="74"/>
      <c r="G92" s="74"/>
    </row>
    <row r="93" spans="2:7" x14ac:dyDescent="0.3">
      <c r="C93" s="74"/>
      <c r="D93" s="74"/>
      <c r="E93" s="74"/>
      <c r="F93" s="74"/>
      <c r="G93" s="74"/>
    </row>
    <row r="94" spans="2:7" x14ac:dyDescent="0.3">
      <c r="D94" s="3"/>
      <c r="E94" s="3"/>
      <c r="F94" s="3"/>
      <c r="G94" s="3"/>
    </row>
    <row r="95" spans="2:7" x14ac:dyDescent="0.3">
      <c r="B95" s="86" t="s">
        <v>20</v>
      </c>
      <c r="C95" s="74" t="s">
        <v>134</v>
      </c>
      <c r="D95" s="74"/>
      <c r="E95" s="74"/>
      <c r="F95" s="74"/>
      <c r="G95" s="74"/>
    </row>
    <row r="96" spans="2:7" x14ac:dyDescent="0.3">
      <c r="B96" s="86"/>
      <c r="C96" s="74"/>
      <c r="D96" s="74"/>
      <c r="E96" s="74"/>
      <c r="F96" s="74"/>
      <c r="G96" s="74"/>
    </row>
    <row r="98" spans="2:9" ht="14.4" customHeight="1" x14ac:dyDescent="0.3">
      <c r="B98" s="82" t="s">
        <v>21</v>
      </c>
      <c r="C98" s="74" t="s">
        <v>135</v>
      </c>
      <c r="D98" s="74"/>
      <c r="E98" s="74"/>
      <c r="F98" s="74"/>
      <c r="G98" s="74"/>
    </row>
    <row r="99" spans="2:9" x14ac:dyDescent="0.3">
      <c r="B99" s="83"/>
      <c r="C99" s="74"/>
      <c r="D99" s="74"/>
      <c r="E99" s="74"/>
      <c r="F99" s="74"/>
      <c r="G99" s="74"/>
    </row>
    <row r="100" spans="2:9" x14ac:dyDescent="0.3">
      <c r="B100" s="3"/>
      <c r="C100" s="74"/>
      <c r="D100" s="74"/>
      <c r="E100" s="74"/>
      <c r="F100" s="74"/>
      <c r="G100" s="74"/>
    </row>
    <row r="101" spans="2:9" x14ac:dyDescent="0.3">
      <c r="C101" s="74"/>
      <c r="D101" s="74"/>
      <c r="E101" s="74"/>
      <c r="F101" s="74"/>
      <c r="G101" s="74"/>
    </row>
    <row r="102" spans="2:9" x14ac:dyDescent="0.3">
      <c r="C102" s="74"/>
      <c r="D102" s="74"/>
      <c r="E102" s="74"/>
      <c r="F102" s="74"/>
      <c r="G102" s="74"/>
    </row>
    <row r="103" spans="2:9" x14ac:dyDescent="0.3">
      <c r="C103" s="74"/>
      <c r="D103" s="74"/>
      <c r="E103" s="74"/>
      <c r="F103" s="74"/>
      <c r="G103" s="74"/>
    </row>
    <row r="104" spans="2:9" x14ac:dyDescent="0.3">
      <c r="B104" s="3"/>
      <c r="C104" s="74"/>
      <c r="D104" s="74"/>
      <c r="E104" s="74"/>
      <c r="F104" s="74"/>
      <c r="G104" s="74"/>
    </row>
    <row r="105" spans="2:9" x14ac:dyDescent="0.3">
      <c r="B105" s="64"/>
      <c r="C105" s="74"/>
      <c r="D105" s="74"/>
      <c r="E105" s="74"/>
      <c r="F105" s="74"/>
      <c r="G105" s="74"/>
    </row>
    <row r="106" spans="2:9" x14ac:dyDescent="0.3">
      <c r="B106" s="64"/>
      <c r="C106" s="74"/>
      <c r="D106" s="74"/>
      <c r="E106" s="74"/>
      <c r="F106" s="74"/>
      <c r="G106" s="74"/>
    </row>
    <row r="107" spans="2:9" x14ac:dyDescent="0.3">
      <c r="B107" s="64"/>
      <c r="C107" s="74"/>
      <c r="D107" s="74"/>
      <c r="E107" s="74"/>
      <c r="F107" s="74"/>
      <c r="G107" s="74"/>
    </row>
    <row r="108" spans="2:9" x14ac:dyDescent="0.3">
      <c r="B108" s="64"/>
      <c r="C108" s="3"/>
      <c r="D108" s="3"/>
      <c r="E108" s="3"/>
      <c r="F108" s="3"/>
      <c r="G108" s="3"/>
    </row>
    <row r="109" spans="2:9" x14ac:dyDescent="0.3">
      <c r="B109" s="64"/>
    </row>
    <row r="110" spans="2:9" x14ac:dyDescent="0.3">
      <c r="B110" s="56" t="s">
        <v>22</v>
      </c>
      <c r="C110" t="s">
        <v>23</v>
      </c>
      <c r="G110" s="65">
        <v>45660</v>
      </c>
      <c r="H110" s="57" t="s">
        <v>100</v>
      </c>
      <c r="I110" s="66" t="s">
        <v>150</v>
      </c>
    </row>
    <row r="111" spans="2:9" x14ac:dyDescent="0.3">
      <c r="C111" t="s">
        <v>62</v>
      </c>
    </row>
    <row r="112" spans="2:9" x14ac:dyDescent="0.3">
      <c r="C112" t="s">
        <v>24</v>
      </c>
    </row>
    <row r="113" spans="2:9" x14ac:dyDescent="0.3">
      <c r="C113" s="74" t="s">
        <v>43</v>
      </c>
      <c r="D113" s="74"/>
      <c r="E113" s="74"/>
      <c r="F113" s="74"/>
      <c r="G113" s="74"/>
    </row>
    <row r="114" spans="2:9" x14ac:dyDescent="0.3">
      <c r="C114" s="74"/>
      <c r="D114" s="74"/>
      <c r="E114" s="74"/>
      <c r="F114" s="74"/>
      <c r="G114" s="74"/>
    </row>
    <row r="115" spans="2:9" x14ac:dyDescent="0.3">
      <c r="B115" t="s">
        <v>16</v>
      </c>
      <c r="C115" s="74"/>
      <c r="D115" s="74"/>
      <c r="E115" s="74"/>
      <c r="F115" s="74"/>
      <c r="G115" s="74"/>
    </row>
    <row r="117" spans="2:9" x14ac:dyDescent="0.3">
      <c r="B117" s="5" t="s">
        <v>25</v>
      </c>
      <c r="C117" s="74" t="s">
        <v>88</v>
      </c>
      <c r="D117" s="74"/>
      <c r="E117" s="74"/>
      <c r="F117" s="74"/>
      <c r="G117" s="74"/>
    </row>
    <row r="118" spans="2:9" x14ac:dyDescent="0.3">
      <c r="C118" s="74"/>
      <c r="D118" s="74"/>
      <c r="E118" s="74"/>
      <c r="F118" s="74"/>
      <c r="G118" s="74"/>
    </row>
    <row r="119" spans="2:9" x14ac:dyDescent="0.3">
      <c r="C119" s="74"/>
      <c r="D119" s="74"/>
      <c r="E119" s="74"/>
      <c r="F119" s="74"/>
      <c r="G119" s="74"/>
    </row>
    <row r="120" spans="2:9" x14ac:dyDescent="0.3">
      <c r="B120" s="5" t="s">
        <v>26</v>
      </c>
      <c r="C120" s="67" t="s">
        <v>128</v>
      </c>
      <c r="D120" s="67"/>
      <c r="E120" s="67"/>
      <c r="F120" s="67"/>
      <c r="G120" s="67"/>
    </row>
    <row r="122" spans="2:9" x14ac:dyDescent="0.3">
      <c r="C122" t="s">
        <v>44</v>
      </c>
      <c r="F122" s="68">
        <v>45659</v>
      </c>
    </row>
    <row r="123" spans="2:9" x14ac:dyDescent="0.3">
      <c r="C123" t="s">
        <v>27</v>
      </c>
      <c r="E123" s="84" t="s">
        <v>151</v>
      </c>
      <c r="F123" s="84"/>
      <c r="G123" s="84"/>
    </row>
    <row r="124" spans="2:9" x14ac:dyDescent="0.3">
      <c r="C124" t="s">
        <v>28</v>
      </c>
    </row>
    <row r="126" spans="2:9" x14ac:dyDescent="0.3">
      <c r="B126" s="5" t="s">
        <v>29</v>
      </c>
      <c r="C126" t="s">
        <v>90</v>
      </c>
      <c r="E126" s="69" t="s">
        <v>152</v>
      </c>
      <c r="F126" t="s">
        <v>89</v>
      </c>
      <c r="I126" s="69" t="s">
        <v>153</v>
      </c>
    </row>
    <row r="127" spans="2:9" x14ac:dyDescent="0.3">
      <c r="C127" s="80" t="s">
        <v>30</v>
      </c>
      <c r="D127" s="80"/>
      <c r="E127" s="80"/>
      <c r="F127" s="70" t="s">
        <v>154</v>
      </c>
    </row>
    <row r="128" spans="2:9" x14ac:dyDescent="0.3">
      <c r="C128" s="74" t="s">
        <v>31</v>
      </c>
      <c r="D128" s="74"/>
      <c r="E128" s="74"/>
      <c r="F128" s="74"/>
      <c r="G128" s="74"/>
    </row>
    <row r="129" spans="2:8" x14ac:dyDescent="0.3">
      <c r="C129" s="74"/>
      <c r="D129" s="74"/>
      <c r="E129" s="74"/>
      <c r="F129" s="74"/>
      <c r="G129" s="74"/>
    </row>
    <row r="131" spans="2:8" x14ac:dyDescent="0.3">
      <c r="D131" s="4"/>
      <c r="E131" s="4"/>
      <c r="F131" s="4"/>
      <c r="G131" s="4"/>
    </row>
    <row r="132" spans="2:8" ht="14.4" customHeight="1" x14ac:dyDescent="0.3">
      <c r="B132" s="5" t="s">
        <v>32</v>
      </c>
      <c r="C132" s="74" t="s">
        <v>33</v>
      </c>
      <c r="D132" s="74"/>
      <c r="E132" s="74"/>
      <c r="F132" s="74"/>
      <c r="G132" s="74"/>
    </row>
    <row r="133" spans="2:8" x14ac:dyDescent="0.3">
      <c r="B133" s="5"/>
      <c r="C133" s="74"/>
      <c r="D133" s="74"/>
      <c r="E133" s="74"/>
      <c r="F133" s="74"/>
      <c r="G133" s="74"/>
    </row>
    <row r="134" spans="2:8" x14ac:dyDescent="0.3">
      <c r="B134" s="7"/>
      <c r="C134" s="3"/>
      <c r="D134" s="3"/>
      <c r="E134" s="3"/>
      <c r="F134" s="3"/>
      <c r="G134" s="3"/>
    </row>
    <row r="135" spans="2:8" x14ac:dyDescent="0.3">
      <c r="B135" s="5" t="s">
        <v>34</v>
      </c>
      <c r="D135" s="71">
        <v>45659</v>
      </c>
      <c r="E135" s="72"/>
      <c r="F135" s="72"/>
      <c r="G135" s="72"/>
    </row>
    <row r="136" spans="2:8" x14ac:dyDescent="0.3">
      <c r="D136" s="72" t="s">
        <v>91</v>
      </c>
    </row>
    <row r="138" spans="2:8" ht="15" customHeight="1" x14ac:dyDescent="0.3">
      <c r="B138" s="5" t="s">
        <v>45</v>
      </c>
      <c r="C138" s="74" t="s">
        <v>136</v>
      </c>
      <c r="D138" s="74"/>
      <c r="E138" s="74"/>
      <c r="F138" s="74"/>
      <c r="G138" s="74"/>
      <c r="H138" s="74"/>
    </row>
    <row r="139" spans="2:8" x14ac:dyDescent="0.3">
      <c r="C139" s="74"/>
      <c r="D139" s="74"/>
      <c r="E139" s="74"/>
      <c r="F139" s="74"/>
      <c r="G139" s="74"/>
      <c r="H139" s="74"/>
    </row>
    <row r="140" spans="2:8" x14ac:dyDescent="0.3">
      <c r="C140" s="74"/>
      <c r="D140" s="74"/>
      <c r="E140" s="74"/>
      <c r="F140" s="74"/>
      <c r="G140" s="74"/>
      <c r="H140" s="74"/>
    </row>
    <row r="141" spans="2:8" x14ac:dyDescent="0.3">
      <c r="C141" s="74"/>
      <c r="D141" s="74"/>
      <c r="E141" s="74"/>
      <c r="F141" s="74"/>
      <c r="G141" s="74"/>
      <c r="H141" s="74"/>
    </row>
    <row r="142" spans="2:8" x14ac:dyDescent="0.3">
      <c r="C142" s="74"/>
      <c r="D142" s="74"/>
      <c r="E142" s="74"/>
      <c r="F142" s="74"/>
      <c r="G142" s="74"/>
      <c r="H142" s="74"/>
    </row>
    <row r="143" spans="2:8" ht="14.4" customHeight="1" x14ac:dyDescent="0.3">
      <c r="B143" s="63" t="s">
        <v>35</v>
      </c>
      <c r="C143" s="74" t="s">
        <v>137</v>
      </c>
      <c r="D143" s="74"/>
      <c r="E143" s="74"/>
      <c r="F143" s="74"/>
      <c r="G143" s="74"/>
    </row>
    <row r="144" spans="2:8" x14ac:dyDescent="0.3">
      <c r="C144" s="74"/>
      <c r="D144" s="74"/>
      <c r="E144" s="74"/>
      <c r="F144" s="74"/>
      <c r="G144" s="74"/>
    </row>
    <row r="145" spans="2:7" x14ac:dyDescent="0.3">
      <c r="B145" s="63"/>
      <c r="C145" s="74"/>
      <c r="D145" s="74"/>
      <c r="E145" s="74"/>
      <c r="F145" s="74"/>
      <c r="G145" s="74"/>
    </row>
    <row r="146" spans="2:7" x14ac:dyDescent="0.3">
      <c r="C146" s="74"/>
      <c r="D146" s="74"/>
      <c r="E146" s="74"/>
      <c r="F146" s="74"/>
      <c r="G146" s="74"/>
    </row>
    <row r="147" spans="2:7" x14ac:dyDescent="0.3">
      <c r="C147" s="74"/>
      <c r="D147" s="74"/>
      <c r="E147" s="74"/>
      <c r="F147" s="74"/>
      <c r="G147" s="74"/>
    </row>
    <row r="148" spans="2:7" x14ac:dyDescent="0.3">
      <c r="C148" s="3"/>
      <c r="D148" s="3"/>
      <c r="E148" s="3"/>
      <c r="F148" s="3"/>
      <c r="G148" s="3"/>
    </row>
    <row r="149" spans="2:7" x14ac:dyDescent="0.3">
      <c r="B149" s="5" t="s">
        <v>36</v>
      </c>
      <c r="C149" s="74" t="s">
        <v>46</v>
      </c>
      <c r="D149" s="74"/>
      <c r="E149" s="74"/>
      <c r="F149" s="74"/>
      <c r="G149" s="74"/>
    </row>
    <row r="150" spans="2:7" x14ac:dyDescent="0.3">
      <c r="C150" s="74"/>
      <c r="D150" s="74"/>
      <c r="E150" s="74"/>
      <c r="F150" s="74"/>
      <c r="G150" s="74"/>
    </row>
    <row r="151" spans="2:7" x14ac:dyDescent="0.3">
      <c r="C151" s="74"/>
      <c r="D151" s="74"/>
      <c r="E151" s="74"/>
      <c r="F151" s="74"/>
      <c r="G151" s="74"/>
    </row>
    <row r="152" spans="2:7" x14ac:dyDescent="0.3">
      <c r="C152" s="74"/>
      <c r="D152" s="74"/>
      <c r="E152" s="74"/>
      <c r="F152" s="74"/>
      <c r="G152" s="74"/>
    </row>
    <row r="153" spans="2:7" x14ac:dyDescent="0.3">
      <c r="C153" s="78" t="s">
        <v>84</v>
      </c>
      <c r="D153" s="78"/>
      <c r="E153" s="78"/>
      <c r="F153" s="78"/>
      <c r="G153" s="78"/>
    </row>
    <row r="154" spans="2:7" x14ac:dyDescent="0.3">
      <c r="C154" s="78"/>
      <c r="D154" s="78"/>
      <c r="E154" s="78"/>
      <c r="F154" s="78"/>
      <c r="G154" s="78"/>
    </row>
    <row r="155" spans="2:7" x14ac:dyDescent="0.3">
      <c r="C155" s="78"/>
      <c r="D155" s="78"/>
      <c r="E155" s="78"/>
      <c r="F155" s="78"/>
      <c r="G155" s="78"/>
    </row>
    <row r="156" spans="2:7" x14ac:dyDescent="0.3">
      <c r="C156" s="78"/>
      <c r="D156" s="78"/>
      <c r="E156" s="78"/>
      <c r="F156" s="78"/>
      <c r="G156" s="78"/>
    </row>
    <row r="157" spans="2:7" x14ac:dyDescent="0.3">
      <c r="C157" s="78"/>
      <c r="D157" s="78"/>
      <c r="E157" s="78"/>
      <c r="F157" s="78"/>
      <c r="G157" s="78"/>
    </row>
    <row r="158" spans="2:7" x14ac:dyDescent="0.3">
      <c r="C158" s="78"/>
      <c r="D158" s="78"/>
      <c r="E158" s="78"/>
      <c r="F158" s="78"/>
      <c r="G158" s="78"/>
    </row>
    <row r="159" spans="2:7" x14ac:dyDescent="0.3">
      <c r="C159" s="78"/>
      <c r="D159" s="78"/>
      <c r="E159" s="78"/>
      <c r="F159" s="78"/>
      <c r="G159" s="78"/>
    </row>
    <row r="160" spans="2:7" x14ac:dyDescent="0.3">
      <c r="C160" s="78"/>
      <c r="D160" s="78"/>
      <c r="E160" s="78"/>
      <c r="F160" s="78"/>
      <c r="G160" s="78"/>
    </row>
    <row r="161" spans="2:7" x14ac:dyDescent="0.3">
      <c r="C161" s="78"/>
      <c r="D161" s="78"/>
      <c r="E161" s="78"/>
      <c r="F161" s="78"/>
      <c r="G161" s="78"/>
    </row>
    <row r="162" spans="2:7" x14ac:dyDescent="0.3">
      <c r="B162" s="4"/>
      <c r="C162" s="78"/>
      <c r="D162" s="78"/>
      <c r="E162" s="78"/>
      <c r="F162" s="78"/>
      <c r="G162" s="78"/>
    </row>
    <row r="164" spans="2:7" x14ac:dyDescent="0.3">
      <c r="B164" s="5" t="s">
        <v>37</v>
      </c>
    </row>
    <row r="165" spans="2:7" x14ac:dyDescent="0.3">
      <c r="B165" s="3"/>
    </row>
    <row r="166" spans="2:7" ht="15" customHeight="1" x14ac:dyDescent="0.3">
      <c r="B166" s="74" t="s">
        <v>92</v>
      </c>
      <c r="C166" s="74"/>
      <c r="D166" s="74"/>
      <c r="E166" s="74"/>
      <c r="F166" s="74"/>
      <c r="G166" s="74"/>
    </row>
    <row r="167" spans="2:7" x14ac:dyDescent="0.3">
      <c r="B167" s="74"/>
      <c r="C167" s="74"/>
      <c r="D167" s="74"/>
      <c r="E167" s="74"/>
      <c r="F167" s="74"/>
      <c r="G167" s="74"/>
    </row>
    <row r="168" spans="2:7" x14ac:dyDescent="0.3">
      <c r="B168" s="74"/>
      <c r="C168" s="74"/>
      <c r="D168" s="74"/>
      <c r="E168" s="74"/>
      <c r="F168" s="74"/>
      <c r="G168" s="74"/>
    </row>
    <row r="169" spans="2:7" x14ac:dyDescent="0.3">
      <c r="B169" s="74"/>
      <c r="C169" s="74"/>
      <c r="D169" s="74"/>
      <c r="E169" s="74"/>
      <c r="F169" s="74"/>
      <c r="G169" s="74"/>
    </row>
    <row r="170" spans="2:7" x14ac:dyDescent="0.3">
      <c r="B170" s="74"/>
      <c r="C170" s="74"/>
      <c r="D170" s="74"/>
      <c r="E170" s="74"/>
      <c r="F170" s="74"/>
      <c r="G170" s="74"/>
    </row>
    <row r="171" spans="2:7" x14ac:dyDescent="0.3">
      <c r="B171" s="74"/>
      <c r="C171" s="74"/>
      <c r="D171" s="74"/>
      <c r="E171" s="74"/>
      <c r="F171" s="74"/>
      <c r="G171" s="74"/>
    </row>
    <row r="172" spans="2:7" x14ac:dyDescent="0.3">
      <c r="B172" s="74"/>
      <c r="C172" s="74"/>
      <c r="D172" s="74"/>
      <c r="E172" s="74"/>
      <c r="F172" s="74"/>
      <c r="G172" s="74"/>
    </row>
    <row r="173" spans="2:7" x14ac:dyDescent="0.3">
      <c r="B173" s="74"/>
      <c r="C173" s="74"/>
      <c r="D173" s="74"/>
      <c r="E173" s="74"/>
      <c r="F173" s="74"/>
      <c r="G173" s="74"/>
    </row>
    <row r="174" spans="2:7" x14ac:dyDescent="0.3">
      <c r="B174" s="74"/>
      <c r="C174" s="74"/>
      <c r="D174" s="74"/>
      <c r="E174" s="74"/>
      <c r="F174" s="74"/>
      <c r="G174" s="74"/>
    </row>
    <row r="175" spans="2:7" x14ac:dyDescent="0.3">
      <c r="B175" s="74"/>
      <c r="C175" s="74"/>
      <c r="D175" s="74"/>
      <c r="E175" s="74"/>
      <c r="F175" s="74"/>
      <c r="G175" s="74"/>
    </row>
    <row r="176" spans="2:7" x14ac:dyDescent="0.3">
      <c r="B176" s="74"/>
      <c r="C176" s="74"/>
      <c r="D176" s="74"/>
      <c r="E176" s="74"/>
      <c r="F176" s="74"/>
      <c r="G176" s="74"/>
    </row>
    <row r="177" spans="2:7" x14ac:dyDescent="0.3">
      <c r="B177" s="74"/>
      <c r="C177" s="74"/>
      <c r="D177" s="74"/>
      <c r="E177" s="74"/>
      <c r="F177" s="74"/>
      <c r="G177" s="74"/>
    </row>
    <row r="178" spans="2:7" x14ac:dyDescent="0.3">
      <c r="B178" s="74"/>
      <c r="C178" s="74"/>
      <c r="D178" s="74"/>
      <c r="E178" s="74"/>
      <c r="F178" s="74"/>
      <c r="G178" s="74"/>
    </row>
    <row r="179" spans="2:7" x14ac:dyDescent="0.3">
      <c r="B179" s="74"/>
      <c r="C179" s="74"/>
      <c r="D179" s="74"/>
      <c r="E179" s="74"/>
      <c r="F179" s="74"/>
      <c r="G179" s="74"/>
    </row>
    <row r="180" spans="2:7" ht="15.6" customHeight="1" x14ac:dyDescent="0.3">
      <c r="B180" s="74"/>
      <c r="C180" s="74"/>
      <c r="D180" s="74"/>
      <c r="E180" s="74"/>
      <c r="F180" s="74"/>
      <c r="G180" s="74"/>
    </row>
    <row r="181" spans="2:7" x14ac:dyDescent="0.3">
      <c r="B181" s="74"/>
      <c r="C181" s="74"/>
      <c r="D181" s="74"/>
      <c r="E181" s="74"/>
      <c r="F181" s="74"/>
      <c r="G181" s="74"/>
    </row>
    <row r="182" spans="2:7" x14ac:dyDescent="0.3">
      <c r="B182" s="74"/>
      <c r="C182" s="74"/>
      <c r="D182" s="74"/>
      <c r="E182" s="74"/>
      <c r="F182" s="74"/>
      <c r="G182" s="74"/>
    </row>
    <row r="183" spans="2:7" x14ac:dyDescent="0.3">
      <c r="B183" s="74"/>
      <c r="C183" s="74"/>
      <c r="D183" s="74"/>
      <c r="E183" s="74"/>
      <c r="F183" s="74"/>
      <c r="G183" s="74"/>
    </row>
    <row r="186" spans="2:7" x14ac:dyDescent="0.3">
      <c r="B186" s="3"/>
    </row>
    <row r="187" spans="2:7" x14ac:dyDescent="0.3">
      <c r="B187" s="92" t="s">
        <v>38</v>
      </c>
      <c r="C187" s="92"/>
      <c r="D187" s="92"/>
      <c r="E187" s="92"/>
      <c r="F187" s="92"/>
      <c r="G187" s="92"/>
    </row>
    <row r="188" spans="2:7" x14ac:dyDescent="0.3">
      <c r="B188" s="92"/>
      <c r="C188" s="92"/>
      <c r="D188" s="92"/>
      <c r="E188" s="92"/>
      <c r="F188" s="92"/>
      <c r="G188" s="92"/>
    </row>
    <row r="189" spans="2:7" x14ac:dyDescent="0.3">
      <c r="B189" s="92"/>
      <c r="C189" s="92"/>
      <c r="D189" s="92"/>
      <c r="E189" s="92"/>
      <c r="F189" s="92"/>
      <c r="G189" s="92"/>
    </row>
    <row r="190" spans="2:7" x14ac:dyDescent="0.3">
      <c r="B190" s="3"/>
      <c r="C190" s="73"/>
      <c r="D190" s="73"/>
      <c r="E190" s="73"/>
      <c r="F190" s="73"/>
    </row>
    <row r="191" spans="2:7" x14ac:dyDescent="0.3">
      <c r="B191" s="3"/>
      <c r="C191" s="73"/>
      <c r="D191" s="73"/>
      <c r="E191" s="73"/>
      <c r="F191" s="73"/>
    </row>
    <row r="192" spans="2:7" x14ac:dyDescent="0.3">
      <c r="B192" s="3"/>
      <c r="C192" s="73"/>
      <c r="D192" s="73"/>
      <c r="E192" s="73"/>
      <c r="F192" s="73"/>
    </row>
    <row r="193" spans="2:6" x14ac:dyDescent="0.3">
      <c r="B193" s="3"/>
      <c r="C193" s="73"/>
      <c r="D193" s="73"/>
      <c r="E193" s="73"/>
      <c r="F193" s="73"/>
    </row>
  </sheetData>
  <sheetProtection algorithmName="SHA-512" hashValue="kad6M0BadAh1gGxSfgSjLDroUoRQq8HyY1zalQ/abfqjZtBWC7bUdhzBRcu0xVkZ7JnBdBG6ghCVQfnMToTD3Q==" saltValue="xhMUMdBEOwUrSrWYgswgrw==" spinCount="100000" sheet="1" objects="1" scenarios="1" selectLockedCells="1"/>
  <mergeCells count="35">
    <mergeCell ref="B187:G189"/>
    <mergeCell ref="C149:G152"/>
    <mergeCell ref="C153:G162"/>
    <mergeCell ref="B166:G183"/>
    <mergeCell ref="B1:G3"/>
    <mergeCell ref="C12:G13"/>
    <mergeCell ref="B16:B17"/>
    <mergeCell ref="C16:G17"/>
    <mergeCell ref="D29:G29"/>
    <mergeCell ref="B19:B20"/>
    <mergeCell ref="B21:C22"/>
    <mergeCell ref="D21:G22"/>
    <mergeCell ref="D19:G20"/>
    <mergeCell ref="D30:G30"/>
    <mergeCell ref="D31:G31"/>
    <mergeCell ref="D32:G32"/>
    <mergeCell ref="B38:F52"/>
    <mergeCell ref="C54:D54"/>
    <mergeCell ref="E54:J56"/>
    <mergeCell ref="E63:G63"/>
    <mergeCell ref="C65:G77"/>
    <mergeCell ref="C79:G86"/>
    <mergeCell ref="C88:G93"/>
    <mergeCell ref="B95:B96"/>
    <mergeCell ref="C95:G96"/>
    <mergeCell ref="B98:B99"/>
    <mergeCell ref="C98:G107"/>
    <mergeCell ref="C113:G115"/>
    <mergeCell ref="C117:G119"/>
    <mergeCell ref="E123:G123"/>
    <mergeCell ref="C127:E127"/>
    <mergeCell ref="C128:G129"/>
    <mergeCell ref="C132:G133"/>
    <mergeCell ref="C138:H142"/>
    <mergeCell ref="C143:G147"/>
  </mergeCells>
  <dataValidations count="1">
    <dataValidation type="list" allowBlank="1" showInputMessage="1" showErrorMessage="1" sqref="G61:G62" xr:uid="{423812BD-F538-415E-A050-7A9EDEAD221E}">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1</xdr:col>
                <xdr:colOff>30480</xdr:colOff>
                <xdr:row>3</xdr:row>
                <xdr:rowOff>0</xdr:rowOff>
              </from>
              <to>
                <xdr:col>2</xdr:col>
                <xdr:colOff>373380</xdr:colOff>
                <xdr:row>10</xdr:row>
                <xdr:rowOff>121920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4.4" x14ac:dyDescent="0.3"/>
  <sheetData>
    <row r="1" spans="1:6" x14ac:dyDescent="0.3">
      <c r="A1" s="96" t="s">
        <v>47</v>
      </c>
      <c r="B1" s="96"/>
      <c r="C1" s="96"/>
      <c r="D1" s="96"/>
      <c r="E1" s="6"/>
      <c r="F1" s="6"/>
    </row>
    <row r="3" spans="1:6" x14ac:dyDescent="0.3">
      <c r="A3" s="2" t="s">
        <v>48</v>
      </c>
      <c r="B3" s="94"/>
      <c r="C3" s="94"/>
      <c r="D3" s="94"/>
      <c r="E3" s="94"/>
    </row>
    <row r="4" spans="1:6" x14ac:dyDescent="0.3">
      <c r="A4" s="2" t="s">
        <v>39</v>
      </c>
      <c r="B4" s="95"/>
      <c r="C4" s="95"/>
      <c r="D4" s="95"/>
      <c r="E4" s="95"/>
    </row>
    <row r="5" spans="1:6" x14ac:dyDescent="0.3">
      <c r="A5" t="s">
        <v>49</v>
      </c>
      <c r="B5" s="95"/>
      <c r="C5" s="95"/>
      <c r="D5" s="95"/>
      <c r="E5" s="95"/>
    </row>
    <row r="7" spans="1:6" x14ac:dyDescent="0.3">
      <c r="A7" t="s">
        <v>50</v>
      </c>
      <c r="B7" s="97"/>
      <c r="C7" s="97"/>
      <c r="E7" s="4"/>
      <c r="F7" s="4"/>
    </row>
    <row r="8" spans="1:6" x14ac:dyDescent="0.3">
      <c r="A8" t="s">
        <v>40</v>
      </c>
      <c r="B8" s="95"/>
      <c r="C8" s="95"/>
    </row>
    <row r="9" spans="1:6" x14ac:dyDescent="0.3">
      <c r="A9" t="s">
        <v>41</v>
      </c>
      <c r="B9" s="98"/>
      <c r="C9" s="95"/>
    </row>
    <row r="10" spans="1:6" x14ac:dyDescent="0.3">
      <c r="B10" s="77"/>
      <c r="C10" s="77"/>
    </row>
    <row r="11" spans="1:6" x14ac:dyDescent="0.3">
      <c r="A11" t="s">
        <v>51</v>
      </c>
      <c r="B11" s="94"/>
      <c r="C11" s="94"/>
    </row>
    <row r="12" spans="1:6" x14ac:dyDescent="0.3">
      <c r="A12" t="s">
        <v>52</v>
      </c>
      <c r="B12" s="95"/>
      <c r="C12" s="95"/>
    </row>
    <row r="13" spans="1:6" x14ac:dyDescent="0.3">
      <c r="A13" t="s">
        <v>42</v>
      </c>
      <c r="B13" s="95"/>
      <c r="C13" s="95"/>
    </row>
    <row r="14" spans="1:6" x14ac:dyDescent="0.3">
      <c r="A14" s="5" t="s">
        <v>101</v>
      </c>
    </row>
    <row r="15" spans="1:6" x14ac:dyDescent="0.3">
      <c r="A15" t="s">
        <v>48</v>
      </c>
      <c r="B15" s="94"/>
      <c r="C15" s="94"/>
      <c r="D15" s="94"/>
    </row>
    <row r="16" spans="1:6" x14ac:dyDescent="0.3">
      <c r="A16" t="s">
        <v>103</v>
      </c>
      <c r="B16" s="95"/>
      <c r="C16" s="95"/>
      <c r="D16" s="95"/>
    </row>
    <row r="17" spans="1:4" x14ac:dyDescent="0.3">
      <c r="A17" t="s">
        <v>104</v>
      </c>
      <c r="B17" s="95"/>
      <c r="C17" s="95"/>
      <c r="D17" s="95"/>
    </row>
    <row r="18" spans="1:4" x14ac:dyDescent="0.3">
      <c r="A18" t="s">
        <v>102</v>
      </c>
      <c r="B18" s="95"/>
      <c r="C18" s="95"/>
      <c r="D18" s="95"/>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C20" sqref="C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96" t="s">
        <v>47</v>
      </c>
      <c r="B1" s="96"/>
      <c r="C1" s="96"/>
      <c r="D1" s="96"/>
      <c r="E1" s="96"/>
      <c r="F1" s="6"/>
      <c r="G1" s="6"/>
    </row>
    <row r="3" spans="1:7" x14ac:dyDescent="0.3">
      <c r="A3" s="2" t="s">
        <v>48</v>
      </c>
      <c r="B3" s="2"/>
      <c r="C3" s="99">
        <f>'meldender Verein'!$B$3</f>
        <v>0</v>
      </c>
      <c r="D3" s="99"/>
      <c r="E3" s="99"/>
      <c r="F3" s="99"/>
    </row>
    <row r="4" spans="1:7" x14ac:dyDescent="0.3">
      <c r="A4" s="2" t="s">
        <v>39</v>
      </c>
      <c r="B4" s="2"/>
      <c r="C4" s="99">
        <f>'meldender Verein'!$B$4</f>
        <v>0</v>
      </c>
      <c r="D4" s="99"/>
      <c r="E4" s="99"/>
      <c r="F4" s="99"/>
    </row>
    <row r="5" spans="1:7" x14ac:dyDescent="0.3">
      <c r="A5" t="s">
        <v>49</v>
      </c>
      <c r="C5" s="99">
        <f>'meldender Verein'!$B$5</f>
        <v>0</v>
      </c>
      <c r="D5" s="99"/>
      <c r="E5" s="99"/>
      <c r="F5" s="99"/>
    </row>
    <row r="7" spans="1:7" x14ac:dyDescent="0.3">
      <c r="A7" t="s">
        <v>50</v>
      </c>
      <c r="C7" s="100">
        <f>'meldender Verein'!$B$7</f>
        <v>0</v>
      </c>
      <c r="D7" s="100"/>
      <c r="F7" s="4"/>
      <c r="G7" s="4"/>
    </row>
    <row r="8" spans="1:7" x14ac:dyDescent="0.3">
      <c r="A8" t="s">
        <v>40</v>
      </c>
      <c r="C8" s="100">
        <f>'meldender Verein'!$B$8</f>
        <v>0</v>
      </c>
      <c r="D8" s="100"/>
    </row>
    <row r="9" spans="1:7" x14ac:dyDescent="0.3">
      <c r="A9" t="s">
        <v>41</v>
      </c>
      <c r="C9" s="100">
        <f>'meldender Verein'!$B$9</f>
        <v>0</v>
      </c>
      <c r="D9" s="100"/>
    </row>
    <row r="10" spans="1:7" x14ac:dyDescent="0.3">
      <c r="C10" s="77"/>
      <c r="D10" s="77"/>
      <c r="F10" s="77"/>
      <c r="G10" s="77"/>
    </row>
    <row r="11" spans="1:7" x14ac:dyDescent="0.3">
      <c r="A11" t="s">
        <v>51</v>
      </c>
      <c r="C11" s="99">
        <f>'meldender Verein'!$B$11</f>
        <v>0</v>
      </c>
      <c r="D11" s="99"/>
    </row>
    <row r="12" spans="1:7" x14ac:dyDescent="0.3">
      <c r="A12" t="s">
        <v>52</v>
      </c>
      <c r="C12" s="99">
        <f>'meldender Verein'!$B$12</f>
        <v>0</v>
      </c>
      <c r="D12" s="99"/>
    </row>
    <row r="13" spans="1:7" x14ac:dyDescent="0.3">
      <c r="A13" t="s">
        <v>42</v>
      </c>
      <c r="C13" s="99">
        <f>'meldender Verein'!$B$13</f>
        <v>0</v>
      </c>
      <c r="D13" s="99"/>
    </row>
    <row r="16" spans="1:7" x14ac:dyDescent="0.3">
      <c r="A16" t="s">
        <v>53</v>
      </c>
      <c r="E16" s="13">
        <f>Ausschreibung!$C$19</f>
        <v>0</v>
      </c>
    </row>
    <row r="17" spans="1:8" x14ac:dyDescent="0.3">
      <c r="A17" t="s">
        <v>63</v>
      </c>
      <c r="D17" s="8"/>
      <c r="E17" s="3"/>
      <c r="F17" s="3"/>
      <c r="G17" s="3"/>
    </row>
    <row r="18" spans="1:8" x14ac:dyDescent="0.3">
      <c r="A18" t="s">
        <v>127</v>
      </c>
      <c r="C18" s="15">
        <f>SUM(G20:G50)</f>
        <v>0</v>
      </c>
    </row>
    <row r="19" spans="1:8" x14ac:dyDescent="0.3">
      <c r="A19" s="12" t="s">
        <v>129</v>
      </c>
      <c r="B19" s="12" t="s">
        <v>99</v>
      </c>
      <c r="C19" s="9" t="s">
        <v>59</v>
      </c>
      <c r="D19" s="9" t="s">
        <v>60</v>
      </c>
      <c r="E19" s="9" t="s">
        <v>58</v>
      </c>
      <c r="F19" s="9" t="s">
        <v>65</v>
      </c>
      <c r="G19" s="9" t="s">
        <v>61</v>
      </c>
      <c r="H19" s="9" t="s">
        <v>64</v>
      </c>
    </row>
    <row r="20" spans="1:8" x14ac:dyDescent="0.3">
      <c r="A20" s="54"/>
      <c r="B20" s="10"/>
      <c r="C20" s="10"/>
      <c r="D20" s="10"/>
      <c r="E20" s="10"/>
      <c r="F20" s="10"/>
      <c r="G20" s="25" t="str">
        <f>IF(C20="","",17)</f>
        <v/>
      </c>
      <c r="H20" s="11" t="str">
        <f>IF(F20="","",IF(F20&gt;=Ausschreibung!$F$23,"Bambini",IF(AND(F20&gt;=Ausschreibung!$E$24,F20&lt;=Ausschreibung!$G$24),"Jugend",IF(AND(F20&gt;=Ausschreibung!$E$25,F20&lt;=Ausschreibung!$G$25),"Junioren","Ü-15"))))</f>
        <v/>
      </c>
    </row>
    <row r="21" spans="1:8" ht="18" x14ac:dyDescent="0.35">
      <c r="A21" s="54"/>
      <c r="B21" s="48"/>
      <c r="C21" s="10"/>
      <c r="D21" s="10"/>
      <c r="E21" s="10"/>
      <c r="F21" s="10"/>
      <c r="G21" s="25" t="str">
        <f t="shared" ref="G21:G50" si="0">IF(C21="","",17)</f>
        <v/>
      </c>
      <c r="H21" s="11" t="str">
        <f>IF(F21="","",IF(F21&gt;=Ausschreibung!$F$23,"Bambini",IF(AND(F21&gt;=Ausschreibung!$E$24,F21&lt;=Ausschreibung!$G$24),"Jugend",IF(AND(F21&gt;=Ausschreibung!$E$25,F21&lt;=Ausschreibung!$G$25),"Junioren","Ü-15"))))</f>
        <v/>
      </c>
    </row>
    <row r="22" spans="1:8" ht="18" x14ac:dyDescent="0.35">
      <c r="A22" s="54"/>
      <c r="B22" s="48"/>
      <c r="C22" s="10"/>
      <c r="D22" s="10"/>
      <c r="E22" s="10"/>
      <c r="F22" s="10"/>
      <c r="G22" s="25" t="str">
        <f t="shared" si="0"/>
        <v/>
      </c>
      <c r="H22" s="11" t="str">
        <f>IF(F22="","",IF(F22&gt;=Ausschreibung!$F$23,"Bambini",IF(AND(F22&gt;=Ausschreibung!$E$24,F22&lt;=Ausschreibung!$G$24),"Jugend",IF(AND(F22&gt;=Ausschreibung!$E$25,F22&lt;=Ausschreibung!$G$25),"Junioren","Ü-15"))))</f>
        <v/>
      </c>
    </row>
    <row r="23" spans="1:8" ht="18" x14ac:dyDescent="0.35">
      <c r="A23" s="54"/>
      <c r="B23" s="48"/>
      <c r="C23" s="10"/>
      <c r="D23" s="10"/>
      <c r="E23" s="10"/>
      <c r="F23" s="10"/>
      <c r="G23" s="25" t="str">
        <f t="shared" si="0"/>
        <v/>
      </c>
      <c r="H23" s="11" t="str">
        <f>IF(F23="","",IF(F23&gt;=Ausschreibung!$F$23,"Bambini",IF(AND(F23&gt;=Ausschreibung!$E$24,F23&lt;=Ausschreibung!$G$24),"Jugend",IF(AND(F23&gt;=Ausschreibung!$E$25,F23&lt;=Ausschreibung!$G$25),"Junioren","Ü-15"))))</f>
        <v/>
      </c>
    </row>
    <row r="24" spans="1:8" ht="18" x14ac:dyDescent="0.35">
      <c r="A24" s="54"/>
      <c r="B24" s="48"/>
      <c r="C24" s="10"/>
      <c r="D24" s="10"/>
      <c r="E24" s="10"/>
      <c r="F24" s="10"/>
      <c r="G24" s="25" t="str">
        <f t="shared" si="0"/>
        <v/>
      </c>
      <c r="H24" s="11" t="str">
        <f>IF(F24="","",IF(F24&gt;=Ausschreibung!$F$23,"Bambini",IF(AND(F24&gt;=Ausschreibung!$E$24,F24&lt;=Ausschreibung!$G$24),"Jugend",IF(AND(F24&gt;=Ausschreibung!$E$25,F24&lt;=Ausschreibung!$G$25),"Junioren","Ü-15"))))</f>
        <v/>
      </c>
    </row>
    <row r="25" spans="1:8" ht="18" x14ac:dyDescent="0.35">
      <c r="A25" s="54"/>
      <c r="B25" s="48"/>
      <c r="C25" s="10"/>
      <c r="D25" s="10"/>
      <c r="E25" s="10"/>
      <c r="F25" s="10"/>
      <c r="G25" s="25" t="str">
        <f t="shared" si="0"/>
        <v/>
      </c>
      <c r="H25" s="11" t="str">
        <f>IF(F25="","",IF(F25&gt;=Ausschreibung!$F$23,"Bambini",IF(AND(F25&gt;=Ausschreibung!$E$24,F25&lt;=Ausschreibung!$G$24),"Jugend",IF(AND(F25&gt;=Ausschreibung!$E$25,F25&lt;=Ausschreibung!$G$25),"Junioren","Ü-15"))))</f>
        <v/>
      </c>
    </row>
    <row r="26" spans="1:8" ht="18" x14ac:dyDescent="0.35">
      <c r="A26" s="54"/>
      <c r="B26" s="48"/>
      <c r="C26" s="10"/>
      <c r="D26" s="10"/>
      <c r="E26" s="10"/>
      <c r="F26" s="10"/>
      <c r="G26" s="25" t="str">
        <f t="shared" si="0"/>
        <v/>
      </c>
      <c r="H26" s="11" t="str">
        <f>IF(F26="","",IF(F26&gt;=Ausschreibung!$F$23,"Bambini",IF(AND(F26&gt;=Ausschreibung!$E$24,F26&lt;=Ausschreibung!$G$24),"Jugend",IF(AND(F26&gt;=Ausschreibung!$E$25,F26&lt;=Ausschreibung!$G$25),"Junioren","Ü-15"))))</f>
        <v/>
      </c>
    </row>
    <row r="27" spans="1:8" ht="18" x14ac:dyDescent="0.35">
      <c r="A27" s="54"/>
      <c r="B27" s="48"/>
      <c r="C27" s="10"/>
      <c r="D27" s="10"/>
      <c r="E27" s="10"/>
      <c r="F27" s="10"/>
      <c r="G27" s="25" t="str">
        <f t="shared" si="0"/>
        <v/>
      </c>
      <c r="H27" s="11" t="str">
        <f>IF(F27="","",IF(F27&gt;=Ausschreibung!$F$23,"Bambini",IF(AND(F27&gt;=Ausschreibung!$E$24,F27&lt;=Ausschreibung!$G$24),"Jugend",IF(AND(F27&gt;=Ausschreibung!$E$25,F27&lt;=Ausschreibung!$G$25),"Junioren","Ü-15"))))</f>
        <v/>
      </c>
    </row>
    <row r="28" spans="1:8" ht="18" x14ac:dyDescent="0.35">
      <c r="A28" s="54"/>
      <c r="B28" s="48"/>
      <c r="C28" s="10"/>
      <c r="D28" s="10"/>
      <c r="E28" s="10"/>
      <c r="F28" s="10"/>
      <c r="G28" s="25" t="str">
        <f t="shared" si="0"/>
        <v/>
      </c>
      <c r="H28" s="11" t="str">
        <f>IF(F28="","",IF(F28&gt;=Ausschreibung!$F$23,"Bambini",IF(AND(F28&gt;=Ausschreibung!$E$24,F28&lt;=Ausschreibung!$G$24),"Jugend",IF(AND(F28&gt;=Ausschreibung!$E$25,F28&lt;=Ausschreibung!$G$25),"Junioren","Ü-15"))))</f>
        <v/>
      </c>
    </row>
    <row r="29" spans="1:8" ht="18" x14ac:dyDescent="0.35">
      <c r="A29" s="54"/>
      <c r="B29" s="48"/>
      <c r="C29" s="10"/>
      <c r="D29" s="10"/>
      <c r="E29" s="10"/>
      <c r="F29" s="10"/>
      <c r="G29" s="25" t="str">
        <f t="shared" si="0"/>
        <v/>
      </c>
      <c r="H29" s="11" t="str">
        <f>IF(F29="","",IF(F29&gt;=Ausschreibung!$F$23,"Bambini",IF(AND(F29&gt;=Ausschreibung!$E$24,F29&lt;=Ausschreibung!$G$24),"Jugend",IF(AND(F29&gt;=Ausschreibung!$E$25,F29&lt;=Ausschreibung!$G$25),"Junioren","Ü-15"))))</f>
        <v/>
      </c>
    </row>
    <row r="30" spans="1:8" ht="18" x14ac:dyDescent="0.35">
      <c r="A30" s="54"/>
      <c r="B30" s="48"/>
      <c r="C30" s="10"/>
      <c r="D30" s="10"/>
      <c r="E30" s="10"/>
      <c r="F30" s="10"/>
      <c r="G30" s="25" t="str">
        <f t="shared" si="0"/>
        <v/>
      </c>
      <c r="H30" s="11" t="str">
        <f>IF(F30="","",IF(F30&gt;=Ausschreibung!$F$23,"Bambini",IF(AND(F30&gt;=Ausschreibung!$E$24,F30&lt;=Ausschreibung!$G$24),"Jugend",IF(AND(F30&gt;=Ausschreibung!$E$25,F30&lt;=Ausschreibung!$G$25),"Junioren","Ü-15"))))</f>
        <v/>
      </c>
    </row>
    <row r="31" spans="1:8" ht="18" x14ac:dyDescent="0.35">
      <c r="A31" s="54"/>
      <c r="B31" s="48"/>
      <c r="C31" s="10"/>
      <c r="D31" s="10"/>
      <c r="E31" s="10"/>
      <c r="F31" s="10"/>
      <c r="G31" s="25" t="str">
        <f t="shared" si="0"/>
        <v/>
      </c>
      <c r="H31" s="11" t="str">
        <f>IF(F31="","",IF(F31&gt;=Ausschreibung!$F$23,"Bambini",IF(AND(F31&gt;=Ausschreibung!$E$24,F31&lt;=Ausschreibung!$G$24),"Jugend",IF(AND(F31&gt;=Ausschreibung!$E$25,F31&lt;=Ausschreibung!$G$25),"Junioren","Ü-15"))))</f>
        <v/>
      </c>
    </row>
    <row r="32" spans="1:8" ht="18" x14ac:dyDescent="0.35">
      <c r="A32" s="54"/>
      <c r="B32" s="48"/>
      <c r="C32" s="10"/>
      <c r="D32" s="10"/>
      <c r="E32" s="10"/>
      <c r="F32" s="10"/>
      <c r="G32" s="25" t="str">
        <f t="shared" si="0"/>
        <v/>
      </c>
      <c r="H32" s="11" t="str">
        <f>IF(F32="","",IF(F32&gt;=Ausschreibung!$F$23,"Bambini",IF(AND(F32&gt;=Ausschreibung!$E$24,F32&lt;=Ausschreibung!$G$24),"Jugend",IF(AND(F32&gt;=Ausschreibung!$E$25,F32&lt;=Ausschreibung!$G$25),"Junioren","Ü-15"))))</f>
        <v/>
      </c>
    </row>
    <row r="33" spans="1:8" ht="18" x14ac:dyDescent="0.35">
      <c r="A33" s="54"/>
      <c r="B33" s="48"/>
      <c r="C33" s="10"/>
      <c r="D33" s="10"/>
      <c r="E33" s="10"/>
      <c r="F33" s="10"/>
      <c r="G33" s="25" t="str">
        <f t="shared" si="0"/>
        <v/>
      </c>
      <c r="H33" s="11" t="str">
        <f>IF(F33="","",IF(F33&gt;=Ausschreibung!$F$23,"Bambini",IF(AND(F33&gt;=Ausschreibung!$E$24,F33&lt;=Ausschreibung!$G$24),"Jugend",IF(AND(F33&gt;=Ausschreibung!$E$25,F33&lt;=Ausschreibung!$G$25),"Junioren","Ü-15"))))</f>
        <v/>
      </c>
    </row>
    <row r="34" spans="1:8" ht="18" x14ac:dyDescent="0.35">
      <c r="A34" s="54"/>
      <c r="B34" s="48"/>
      <c r="C34" s="10"/>
      <c r="D34" s="10"/>
      <c r="E34" s="10"/>
      <c r="F34" s="10"/>
      <c r="G34" s="25" t="str">
        <f t="shared" si="0"/>
        <v/>
      </c>
      <c r="H34" s="11" t="str">
        <f>IF(F34="","",IF(F34&gt;=Ausschreibung!$F$23,"Bambini",IF(AND(F34&gt;=Ausschreibung!$E$24,F34&lt;=Ausschreibung!$G$24),"Jugend",IF(AND(F34&gt;=Ausschreibung!$E$25,F34&lt;=Ausschreibung!$G$25),"Junioren","Ü-15"))))</f>
        <v/>
      </c>
    </row>
    <row r="35" spans="1:8" ht="18" x14ac:dyDescent="0.35">
      <c r="A35" s="54"/>
      <c r="B35" s="48"/>
      <c r="C35" s="10"/>
      <c r="D35" s="10"/>
      <c r="E35" s="10"/>
      <c r="F35" s="10"/>
      <c r="G35" s="25" t="str">
        <f t="shared" si="0"/>
        <v/>
      </c>
      <c r="H35" s="11" t="str">
        <f>IF(F35="","",IF(F35&gt;=Ausschreibung!$F$23,"Bambini",IF(AND(F35&gt;=Ausschreibung!$E$24,F35&lt;=Ausschreibung!$G$24),"Jugend",IF(AND(F35&gt;=Ausschreibung!$E$25,F35&lt;=Ausschreibung!$G$25),"Junioren","Ü-15"))))</f>
        <v/>
      </c>
    </row>
    <row r="36" spans="1:8" ht="18" x14ac:dyDescent="0.35">
      <c r="A36" s="54"/>
      <c r="B36" s="48"/>
      <c r="C36" s="10"/>
      <c r="D36" s="10"/>
      <c r="E36" s="10"/>
      <c r="F36" s="10"/>
      <c r="G36" s="25" t="str">
        <f t="shared" si="0"/>
        <v/>
      </c>
      <c r="H36" s="11" t="str">
        <f>IF(F36="","",IF(F36&gt;=Ausschreibung!$F$23,"Bambini",IF(AND(F36&gt;=Ausschreibung!$E$24,F36&lt;=Ausschreibung!$G$24),"Jugend",IF(AND(F36&gt;=Ausschreibung!$E$25,F36&lt;=Ausschreibung!$G$25),"Junioren","Ü-15"))))</f>
        <v/>
      </c>
    </row>
    <row r="37" spans="1:8" ht="18" x14ac:dyDescent="0.35">
      <c r="A37" s="54"/>
      <c r="B37" s="48"/>
      <c r="C37" s="10"/>
      <c r="D37" s="10"/>
      <c r="E37" s="10"/>
      <c r="F37" s="10"/>
      <c r="G37" s="25" t="str">
        <f t="shared" si="0"/>
        <v/>
      </c>
      <c r="H37" s="11" t="str">
        <f>IF(F37="","",IF(F37&gt;=Ausschreibung!$F$23,"Bambini",IF(AND(F37&gt;=Ausschreibung!$E$24,F37&lt;=Ausschreibung!$G$24),"Jugend",IF(AND(F37&gt;=Ausschreibung!$E$25,F37&lt;=Ausschreibung!$G$25),"Junioren","Ü-15"))))</f>
        <v/>
      </c>
    </row>
    <row r="38" spans="1:8" ht="18" x14ac:dyDescent="0.35">
      <c r="A38" s="54"/>
      <c r="B38" s="48"/>
      <c r="C38" s="10"/>
      <c r="D38" s="10"/>
      <c r="E38" s="10"/>
      <c r="F38" s="10"/>
      <c r="G38" s="25" t="str">
        <f t="shared" si="0"/>
        <v/>
      </c>
      <c r="H38" s="11" t="str">
        <f>IF(F38="","",IF(F38&gt;=Ausschreibung!$F$23,"Bambini",IF(AND(F38&gt;=Ausschreibung!$E$24,F38&lt;=Ausschreibung!$G$24),"Jugend",IF(AND(F38&gt;=Ausschreibung!$E$25,F38&lt;=Ausschreibung!$G$25),"Junioren","Ü-15"))))</f>
        <v/>
      </c>
    </row>
    <row r="39" spans="1:8" ht="18" x14ac:dyDescent="0.35">
      <c r="A39" s="54"/>
      <c r="B39" s="48"/>
      <c r="C39" s="10"/>
      <c r="D39" s="10"/>
      <c r="E39" s="10"/>
      <c r="F39" s="10"/>
      <c r="G39" s="25" t="str">
        <f t="shared" si="0"/>
        <v/>
      </c>
      <c r="H39" s="11" t="str">
        <f>IF(F39="","",IF(F39&gt;=Ausschreibung!$F$23,"Bambini",IF(AND(F39&gt;=Ausschreibung!$E$24,F39&lt;=Ausschreibung!$G$24),"Jugend",IF(AND(F39&gt;=Ausschreibung!$E$25,F39&lt;=Ausschreibung!$G$25),"Junioren","Ü-15"))))</f>
        <v/>
      </c>
    </row>
    <row r="40" spans="1:8" ht="18" x14ac:dyDescent="0.35">
      <c r="A40" s="54"/>
      <c r="B40" s="48"/>
      <c r="C40" s="10"/>
      <c r="D40" s="10"/>
      <c r="E40" s="10"/>
      <c r="F40" s="10"/>
      <c r="G40" s="25" t="str">
        <f t="shared" si="0"/>
        <v/>
      </c>
      <c r="H40" s="11" t="str">
        <f>IF(F40="","",IF(F40&gt;=Ausschreibung!$F$23,"Bambini",IF(AND(F40&gt;=Ausschreibung!$E$24,F40&lt;=Ausschreibung!$G$24),"Jugend",IF(AND(F40&gt;=Ausschreibung!$E$25,F40&lt;=Ausschreibung!$G$25),"Junioren","Ü-15"))))</f>
        <v/>
      </c>
    </row>
    <row r="41" spans="1:8" ht="18" x14ac:dyDescent="0.35">
      <c r="A41" s="54"/>
      <c r="B41" s="48"/>
      <c r="C41" s="10"/>
      <c r="D41" s="10"/>
      <c r="E41" s="10"/>
      <c r="F41" s="10"/>
      <c r="G41" s="25" t="str">
        <f t="shared" si="0"/>
        <v/>
      </c>
      <c r="H41" s="11" t="str">
        <f>IF(F41="","",IF(F41&gt;=Ausschreibung!$F$23,"Bambini",IF(AND(F41&gt;=Ausschreibung!$E$24,F41&lt;=Ausschreibung!$G$24),"Jugend",IF(AND(F41&gt;=Ausschreibung!$E$25,F41&lt;=Ausschreibung!$G$25),"Junioren","Ü-15"))))</f>
        <v/>
      </c>
    </row>
    <row r="42" spans="1:8" ht="18" x14ac:dyDescent="0.35">
      <c r="A42" s="54"/>
      <c r="B42" s="48"/>
      <c r="C42" s="10"/>
      <c r="D42" s="10"/>
      <c r="E42" s="10"/>
      <c r="F42" s="10"/>
      <c r="G42" s="25" t="str">
        <f t="shared" si="0"/>
        <v/>
      </c>
      <c r="H42" s="11" t="str">
        <f>IF(F42="","",IF(F42&gt;=Ausschreibung!$F$23,"Bambini",IF(AND(F42&gt;=Ausschreibung!$E$24,F42&lt;=Ausschreibung!$G$24),"Jugend",IF(AND(F42&gt;=Ausschreibung!$E$25,F42&lt;=Ausschreibung!$G$25),"Junioren","Ü-15"))))</f>
        <v/>
      </c>
    </row>
    <row r="43" spans="1:8" ht="18" x14ac:dyDescent="0.35">
      <c r="A43" s="54"/>
      <c r="B43" s="48"/>
      <c r="C43" s="10"/>
      <c r="D43" s="10"/>
      <c r="E43" s="10"/>
      <c r="F43" s="10"/>
      <c r="G43" s="25" t="str">
        <f t="shared" si="0"/>
        <v/>
      </c>
      <c r="H43" s="11" t="str">
        <f>IF(F43="","",IF(F43&gt;=Ausschreibung!$F$23,"Bambini",IF(AND(F43&gt;=Ausschreibung!$E$24,F43&lt;=Ausschreibung!$G$24),"Jugend",IF(AND(F43&gt;=Ausschreibung!$E$25,F43&lt;=Ausschreibung!$G$25),"Junioren","Ü-15"))))</f>
        <v/>
      </c>
    </row>
    <row r="44" spans="1:8" ht="18" x14ac:dyDescent="0.35">
      <c r="A44" s="54"/>
      <c r="B44" s="48"/>
      <c r="C44" s="10"/>
      <c r="D44" s="10"/>
      <c r="E44" s="10"/>
      <c r="F44" s="10"/>
      <c r="G44" s="25" t="str">
        <f t="shared" si="0"/>
        <v/>
      </c>
      <c r="H44" s="11" t="str">
        <f>IF(F44="","",IF(F44&gt;=Ausschreibung!$F$23,"Bambini",IF(AND(F44&gt;=Ausschreibung!$E$24,F44&lt;=Ausschreibung!$G$24),"Jugend",IF(AND(F44&gt;=Ausschreibung!$E$25,F44&lt;=Ausschreibung!$G$25),"Junioren","Ü-15"))))</f>
        <v/>
      </c>
    </row>
    <row r="45" spans="1:8" ht="18" x14ac:dyDescent="0.35">
      <c r="A45" s="54"/>
      <c r="B45" s="48"/>
      <c r="C45" s="10"/>
      <c r="D45" s="10"/>
      <c r="E45" s="10"/>
      <c r="F45" s="10"/>
      <c r="G45" s="25" t="str">
        <f t="shared" si="0"/>
        <v/>
      </c>
      <c r="H45" s="11" t="str">
        <f>IF(F45="","",IF(F45&gt;=Ausschreibung!$F$23,"Bambini",IF(AND(F45&gt;=Ausschreibung!$E$24,F45&lt;=Ausschreibung!$G$24),"Jugend",IF(AND(F45&gt;=Ausschreibung!$E$25,F45&lt;=Ausschreibung!$G$25),"Junioren","Ü-15"))))</f>
        <v/>
      </c>
    </row>
    <row r="46" spans="1:8" ht="18" x14ac:dyDescent="0.35">
      <c r="A46" s="54"/>
      <c r="B46" s="48"/>
      <c r="C46" s="10"/>
      <c r="D46" s="10"/>
      <c r="E46" s="10"/>
      <c r="F46" s="10"/>
      <c r="G46" s="25" t="str">
        <f t="shared" si="0"/>
        <v/>
      </c>
      <c r="H46" s="11" t="str">
        <f>IF(F46="","",IF(F46&gt;=Ausschreibung!$F$23,"Bambini",IF(AND(F46&gt;=Ausschreibung!$E$24,F46&lt;=Ausschreibung!$G$24),"Jugend",IF(AND(F46&gt;=Ausschreibung!$E$25,F46&lt;=Ausschreibung!$G$25),"Junioren","Ü-15"))))</f>
        <v/>
      </c>
    </row>
    <row r="47" spans="1:8" ht="18" x14ac:dyDescent="0.35">
      <c r="A47" s="54"/>
      <c r="B47" s="48"/>
      <c r="C47" s="10"/>
      <c r="D47" s="10"/>
      <c r="E47" s="10"/>
      <c r="F47" s="10"/>
      <c r="G47" s="25" t="str">
        <f t="shared" si="0"/>
        <v/>
      </c>
      <c r="H47" s="11" t="str">
        <f>IF(F47="","",IF(F47&gt;=Ausschreibung!$F$23,"Bambini",IF(AND(F47&gt;=Ausschreibung!$E$24,F47&lt;=Ausschreibung!$G$24),"Jugend",IF(AND(F47&gt;=Ausschreibung!$E$25,F47&lt;=Ausschreibung!$G$25),"Junioren","Ü-15"))))</f>
        <v/>
      </c>
    </row>
    <row r="48" spans="1:8" ht="18" x14ac:dyDescent="0.35">
      <c r="A48" s="54"/>
      <c r="B48" s="48"/>
      <c r="C48" s="10"/>
      <c r="D48" s="10"/>
      <c r="E48" s="10"/>
      <c r="F48" s="10"/>
      <c r="G48" s="25" t="str">
        <f t="shared" si="0"/>
        <v/>
      </c>
      <c r="H48" s="11" t="str">
        <f>IF(F48="","",IF(F48&gt;=Ausschreibung!$F$23,"Bambini",IF(AND(F48&gt;=Ausschreibung!$E$24,F48&lt;=Ausschreibung!$G$24),"Jugend",IF(AND(F48&gt;=Ausschreibung!$E$25,F48&lt;=Ausschreibung!$G$25),"Junioren","Ü-15"))))</f>
        <v/>
      </c>
    </row>
    <row r="49" spans="1:8" ht="18" x14ac:dyDescent="0.35">
      <c r="A49" s="54"/>
      <c r="B49" s="48"/>
      <c r="C49" s="10"/>
      <c r="D49" s="10"/>
      <c r="E49" s="10"/>
      <c r="F49" s="10"/>
      <c r="G49" s="25" t="str">
        <f t="shared" si="0"/>
        <v/>
      </c>
      <c r="H49" s="11" t="str">
        <f>IF(F49="","",IF(F49&gt;=Ausschreibung!$F$23,"Bambini",IF(AND(F49&gt;=Ausschreibung!$E$24,F49&lt;=Ausschreibung!$G$24),"Jugend",IF(AND(F49&gt;=Ausschreibung!$E$25,F49&lt;=Ausschreibung!$G$25),"Junioren","Ü-15"))))</f>
        <v/>
      </c>
    </row>
    <row r="50" spans="1:8" ht="18" x14ac:dyDescent="0.35">
      <c r="A50" s="54"/>
      <c r="B50" s="48"/>
      <c r="C50" s="10"/>
      <c r="D50" s="10"/>
      <c r="E50" s="10"/>
      <c r="F50" s="10"/>
      <c r="G50" s="25" t="str">
        <f t="shared" si="0"/>
        <v/>
      </c>
      <c r="H50" s="11" t="str">
        <f>IF(F50="","",IF(F50&gt;=Ausschreibung!$F$23,"Bambini",IF(AND(F50&gt;=Ausschreibung!$E$24,F50&lt;=Ausschreibung!$G$24),"Jugend",IF(AND(F50&gt;=Ausschreibung!$E$25,F50&lt;=Ausschreibung!$G$25),"Junioren","Ü-15"))))</f>
        <v/>
      </c>
    </row>
    <row r="51" spans="1:8" x14ac:dyDescent="0.3">
      <c r="H51" s="7" t="str">
        <f>IF(F51="","",IF(F51&gt;=Ausschreibung!$F$23,"Bambini",IF(AND(F51&gt;=Ausschreibung!$E$24,F51&lt;=Ausschreibung!$G$24),"Jugend",IF(AND(F51&gt;=Ausschreibung!$E$25,F51&lt;=Ausschreibung!$G$25),"Junioren","Ü15"))))</f>
        <v/>
      </c>
    </row>
    <row r="52" spans="1:8" x14ac:dyDescent="0.3">
      <c r="H52" s="7" t="str">
        <f>IF(F52="","",IF(F52&gt;=Ausschreibung!$F$23,"Bambini",IF(AND(F52&gt;=Ausschreibung!$E$24,F52&lt;=Ausschreibung!$G$24),"Jugend",IF(AND(F52&gt;=Ausschreibung!$E$25,F52&lt;=Ausschreibung!$G$25),"Junioren","Ü15"))))</f>
        <v/>
      </c>
    </row>
  </sheetData>
  <sheetProtection algorithmName="SHA-512" hashValue="E9dglajtEXf60uCTGpJC6Qaiwp4f4kOcGjYm5ciIStkS7/Uxc1qayh+CCTZCT5GHg4J5+tRPis0TTx7F0Ie8Gg==" saltValue="yL3Cfww0JoiFAFXe63CUCQ=="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29" hidden="1" customWidth="1"/>
    <col min="8" max="8" width="4.33203125" style="34" bestFit="1" customWidth="1"/>
  </cols>
  <sheetData>
    <row r="1" spans="1:6" x14ac:dyDescent="0.3">
      <c r="A1" s="96" t="s">
        <v>47</v>
      </c>
      <c r="B1" s="96"/>
      <c r="C1" s="96"/>
      <c r="D1" s="96"/>
      <c r="E1" s="6"/>
      <c r="F1" s="6"/>
    </row>
    <row r="3" spans="1:6" x14ac:dyDescent="0.3">
      <c r="A3" s="2" t="s">
        <v>48</v>
      </c>
      <c r="B3" s="2"/>
      <c r="C3" s="99">
        <f>'meldender Verein'!$B$3</f>
        <v>0</v>
      </c>
      <c r="D3" s="99"/>
      <c r="E3" s="99"/>
    </row>
    <row r="4" spans="1:6" x14ac:dyDescent="0.3">
      <c r="A4" s="2" t="s">
        <v>39</v>
      </c>
      <c r="B4" s="2"/>
      <c r="C4" s="99">
        <f>'meldender Verein'!$B$4</f>
        <v>0</v>
      </c>
      <c r="D4" s="99"/>
      <c r="E4" s="99"/>
    </row>
    <row r="5" spans="1:6" x14ac:dyDescent="0.3">
      <c r="A5" t="s">
        <v>49</v>
      </c>
      <c r="C5" s="99">
        <f>'meldender Verein'!$B$5</f>
        <v>0</v>
      </c>
      <c r="D5" s="99"/>
      <c r="E5" s="99"/>
    </row>
    <row r="7" spans="1:6" x14ac:dyDescent="0.3">
      <c r="A7" t="s">
        <v>50</v>
      </c>
      <c r="C7" s="100">
        <f>'meldender Verein'!$B$7</f>
        <v>0</v>
      </c>
      <c r="D7" s="100"/>
      <c r="E7" s="6"/>
      <c r="F7" s="4"/>
    </row>
    <row r="8" spans="1:6" x14ac:dyDescent="0.3">
      <c r="A8" t="s">
        <v>40</v>
      </c>
      <c r="C8" s="100">
        <f>'meldender Verein'!$B$8</f>
        <v>0</v>
      </c>
      <c r="D8" s="100"/>
    </row>
    <row r="9" spans="1:6" x14ac:dyDescent="0.3">
      <c r="A9" t="s">
        <v>41</v>
      </c>
      <c r="C9" s="100">
        <f>'meldender Verein'!$B$9</f>
        <v>0</v>
      </c>
      <c r="D9" s="100"/>
    </row>
    <row r="10" spans="1:6" x14ac:dyDescent="0.3">
      <c r="C10" s="77"/>
      <c r="D10" s="77"/>
      <c r="E10" s="77"/>
      <c r="F10" s="77"/>
    </row>
    <row r="11" spans="1:6" x14ac:dyDescent="0.3">
      <c r="A11" t="s">
        <v>51</v>
      </c>
      <c r="C11" s="99">
        <f>'meldender Verein'!$B$11</f>
        <v>0</v>
      </c>
      <c r="D11" s="99"/>
    </row>
    <row r="12" spans="1:6" x14ac:dyDescent="0.3">
      <c r="A12" t="s">
        <v>52</v>
      </c>
      <c r="C12" s="99">
        <f>'meldender Verein'!$B$12</f>
        <v>0</v>
      </c>
      <c r="D12" s="99"/>
    </row>
    <row r="13" spans="1:6" x14ac:dyDescent="0.3">
      <c r="A13" t="s">
        <v>42</v>
      </c>
      <c r="C13" s="99">
        <f>'meldender Verein'!$B$13</f>
        <v>0</v>
      </c>
      <c r="D13" s="99"/>
    </row>
    <row r="16" spans="1:6" x14ac:dyDescent="0.3">
      <c r="A16" t="s">
        <v>53</v>
      </c>
      <c r="D16" s="13">
        <f>Ausschreibung!C19</f>
        <v>0</v>
      </c>
    </row>
    <row r="17" spans="1:11" x14ac:dyDescent="0.3">
      <c r="A17" t="s">
        <v>69</v>
      </c>
      <c r="D17" s="8"/>
      <c r="E17" s="23"/>
    </row>
    <row r="18" spans="1:11" x14ac:dyDescent="0.3">
      <c r="A18" s="5" t="s">
        <v>26</v>
      </c>
      <c r="B18" s="5"/>
      <c r="C18" s="22">
        <f>COUNTA(C20:C49)/2*17</f>
        <v>0</v>
      </c>
    </row>
    <row r="19" spans="1:11" ht="15" thickBot="1" x14ac:dyDescent="0.35">
      <c r="A19" s="12" t="s">
        <v>129</v>
      </c>
      <c r="B19" s="12" t="s">
        <v>99</v>
      </c>
      <c r="C19" s="9" t="s">
        <v>59</v>
      </c>
      <c r="D19" s="9" t="s">
        <v>60</v>
      </c>
      <c r="E19" s="9" t="s">
        <v>65</v>
      </c>
      <c r="F19" s="9" t="s">
        <v>64</v>
      </c>
      <c r="H19" s="35"/>
      <c r="K19" s="30"/>
    </row>
    <row r="20" spans="1:11" x14ac:dyDescent="0.3">
      <c r="A20" s="19"/>
      <c r="B20" s="49"/>
      <c r="C20" s="19"/>
      <c r="D20" s="19"/>
      <c r="E20" s="19"/>
      <c r="F20" s="32" t="str">
        <f>IF(E20="","",IF(E20&gt;=Ausschreibung!$F$23,"Bambini",IF(AND(E20&gt;=Ausschreibung!$E$24,E20&lt;=Ausschreibung!$G$24),"Jugend",IF(AND(E20&gt;=Ausschreibung!$E$25,E20&lt;=Ausschreibung!$G$25),"Junioren","Ü-15"))))</f>
        <v/>
      </c>
      <c r="G20" s="29" t="str">
        <f>IF(E20="","",IF(F20=F21,1,IF(E20&lt;E21,2,0)))</f>
        <v/>
      </c>
      <c r="H20" s="101">
        <f>IF(Tabelle1[[#This Row],[Spalte5]]&gt;E21,Tabelle1[[#This Row],[Spalte5]]-E21,E21-Tabelle1[[#This Row],[Spalte5]])</f>
        <v>0</v>
      </c>
      <c r="J20" s="31"/>
      <c r="K20" s="7"/>
    </row>
    <row r="21" spans="1:11" ht="15" thickBot="1" x14ac:dyDescent="0.35">
      <c r="A21" s="20"/>
      <c r="B21" s="50"/>
      <c r="C21" s="20"/>
      <c r="D21" s="20"/>
      <c r="E21" s="20"/>
      <c r="F21" s="33" t="str">
        <f>IF(E21="","",IF(E21&gt;=Ausschreibung!$F$23,"Bambini",IF(AND(E21&gt;=Ausschreibung!$E$24,E21&lt;=Ausschreibung!$G$24),"Jugend",IF(AND(E21&gt;=Ausschreibung!$E$25,E21&lt;=Ausschreibung!$G$25),"Junioren","Ü-15"))))</f>
        <v/>
      </c>
      <c r="G21" s="29" t="str">
        <f>IF(E21="","",IF(F20=F21,1,IF(E21&lt;E20,2,0)))</f>
        <v/>
      </c>
      <c r="H21" s="102"/>
      <c r="J21" s="31"/>
      <c r="K21" s="7"/>
    </row>
    <row r="22" spans="1:11" x14ac:dyDescent="0.3">
      <c r="A22" s="19"/>
      <c r="B22" s="49"/>
      <c r="C22" s="19"/>
      <c r="D22" s="19"/>
      <c r="E22" s="19"/>
      <c r="F22" s="32" t="str">
        <f>IF(E22="","",IF(E22&gt;=Ausschreibung!$F$23,"Bambini",IF(AND(E22&gt;=Ausschreibung!$E$24,E22&lt;=Ausschreibung!$G$24),"Jugend",IF(AND(E22&gt;=Ausschreibung!$E$25,E22&lt;=Ausschreibung!$G$25),"Junioren","Ü-15"))))</f>
        <v/>
      </c>
      <c r="G22" s="29" t="str">
        <f t="shared" ref="G22:G28" si="0">IF(E22="","",IF(F22=F23,1,IF(E22&lt;E23,2,0)))</f>
        <v/>
      </c>
      <c r="H22" s="101">
        <f>IF(Tabelle1[[#This Row],[Spalte5]]&gt;E23,Tabelle1[[#This Row],[Spalte5]]-E23,E23-Tabelle1[[#This Row],[Spalte5]])</f>
        <v>0</v>
      </c>
    </row>
    <row r="23" spans="1:11" ht="15" thickBot="1" x14ac:dyDescent="0.35">
      <c r="A23" s="20"/>
      <c r="B23" s="50"/>
      <c r="C23" s="20"/>
      <c r="D23" s="20"/>
      <c r="E23" s="20"/>
      <c r="F23" s="33" t="str">
        <f>IF(E23="","",IF(E23&gt;=Ausschreibung!$F$23,"Bambini",IF(AND(E23&gt;=Ausschreibung!$E$24,E23&lt;=Ausschreibung!$G$24),"Jugend",IF(AND(E23&gt;=Ausschreibung!$E$25,E23&lt;=Ausschreibung!$G$25),"Junioren","Ü-15"))))</f>
        <v/>
      </c>
      <c r="G23" s="29" t="str">
        <f>IF(E23="","",IF(F23=F22,1,IF(E23&lt;E22,2,0)))</f>
        <v/>
      </c>
      <c r="H23" s="102"/>
    </row>
    <row r="24" spans="1:11" x14ac:dyDescent="0.3">
      <c r="A24" s="19"/>
      <c r="B24" s="49"/>
      <c r="C24" s="19"/>
      <c r="D24" s="19"/>
      <c r="E24" s="19"/>
      <c r="F24" s="32" t="str">
        <f>IF(E24="","",IF(E24&gt;=Ausschreibung!$F$23,"Bambini",IF(AND(E24&gt;=Ausschreibung!$E$24,E24&lt;=Ausschreibung!$G$24),"Jugend",IF(AND(E24&gt;=Ausschreibung!$E$25,E24&lt;=Ausschreibung!$G$25),"Junioren","Ü-15"))))</f>
        <v/>
      </c>
      <c r="G24" s="29" t="str">
        <f t="shared" si="0"/>
        <v/>
      </c>
      <c r="H24" s="101">
        <f>IF(Tabelle1[[#This Row],[Spalte5]]&gt;E25,Tabelle1[[#This Row],[Spalte5]]-E25,E25-Tabelle1[[#This Row],[Spalte5]])</f>
        <v>0</v>
      </c>
    </row>
    <row r="25" spans="1:11" ht="15" thickBot="1" x14ac:dyDescent="0.35">
      <c r="A25" s="20"/>
      <c r="B25" s="50"/>
      <c r="C25" s="20"/>
      <c r="D25" s="20"/>
      <c r="E25" s="20"/>
      <c r="F25" s="33" t="str">
        <f>IF(E25="","",IF(E25&gt;=Ausschreibung!$F$23,"Bambini",IF(AND(E25&gt;=Ausschreibung!$E$24,E25&lt;=Ausschreibung!$G$24),"Jugend",IF(AND(E25&gt;=Ausschreibung!$E$25,E25&lt;=Ausschreibung!$G$25),"Junioren","Ü-15"))))</f>
        <v/>
      </c>
      <c r="G25" s="29" t="str">
        <f>IF(E25="","",IF(F25=F24,1,IF(E25&lt;E24,2,0)))</f>
        <v/>
      </c>
      <c r="H25" s="102"/>
    </row>
    <row r="26" spans="1:11" x14ac:dyDescent="0.3">
      <c r="A26" s="19"/>
      <c r="B26" s="49"/>
      <c r="C26" s="19"/>
      <c r="D26" s="19"/>
      <c r="E26" s="19"/>
      <c r="F26" s="32" t="str">
        <f>IF(E26="","",IF(E26&gt;=Ausschreibung!$F$23,"Bambini",IF(AND(E26&gt;=Ausschreibung!$E$24,E26&lt;=Ausschreibung!$G$24),"Jugend",IF(AND(E26&gt;=Ausschreibung!$E$25,E26&lt;=Ausschreibung!$G$25),"Junioren","Ü-15"))))</f>
        <v/>
      </c>
      <c r="G26" s="29" t="str">
        <f t="shared" si="0"/>
        <v/>
      </c>
      <c r="H26" s="101">
        <f>IF(Tabelle1[[#This Row],[Spalte5]]&gt;E27,Tabelle1[[#This Row],[Spalte5]]-E27,E27-Tabelle1[[#This Row],[Spalte5]])</f>
        <v>0</v>
      </c>
    </row>
    <row r="27" spans="1:11" ht="15" thickBot="1" x14ac:dyDescent="0.35">
      <c r="A27" s="20"/>
      <c r="B27" s="50"/>
      <c r="C27" s="20"/>
      <c r="D27" s="20"/>
      <c r="E27" s="20"/>
      <c r="F27" s="33" t="str">
        <f>IF(E27="","",IF(E27&gt;=Ausschreibung!$F$23,"Bambini",IF(AND(E27&gt;=Ausschreibung!$E$24,E27&lt;=Ausschreibung!$G$24),"Jugend",IF(AND(E27&gt;=Ausschreibung!$E$25,E27&lt;=Ausschreibung!$G$25),"Junioren","Ü-15"))))</f>
        <v/>
      </c>
      <c r="G27" s="29" t="str">
        <f>IF(E27="","",IF(F27=F26,1,IF(E27&lt;E26,2,0)))</f>
        <v/>
      </c>
      <c r="H27" s="102"/>
    </row>
    <row r="28" spans="1:11" x14ac:dyDescent="0.3">
      <c r="A28" s="19"/>
      <c r="B28" s="49"/>
      <c r="C28" s="19"/>
      <c r="D28" s="19"/>
      <c r="E28" s="19"/>
      <c r="F28" s="32" t="str">
        <f>IF(E28="","",IF(E28&gt;=Ausschreibung!$F$23,"Bambini",IF(AND(E28&gt;=Ausschreibung!$E$24,E28&lt;=Ausschreibung!$G$24),"Jugend",IF(AND(E28&gt;=Ausschreibung!$E$25,E28&lt;=Ausschreibung!$G$25),"Junioren","Ü-15"))))</f>
        <v/>
      </c>
      <c r="G28" s="29" t="str">
        <f t="shared" si="0"/>
        <v/>
      </c>
      <c r="H28" s="101">
        <f>IF(Tabelle1[[#This Row],[Spalte5]]&gt;E29,Tabelle1[[#This Row],[Spalte5]]-E29,E29-E28)</f>
        <v>0</v>
      </c>
    </row>
    <row r="29" spans="1:11" ht="15" thickBot="1" x14ac:dyDescent="0.35">
      <c r="A29" s="20"/>
      <c r="B29" s="50"/>
      <c r="C29" s="20"/>
      <c r="D29" s="20"/>
      <c r="E29" s="20"/>
      <c r="F29" s="33" t="str">
        <f>IF(E29="","",IF(E29&gt;=Ausschreibung!$F$23,"Bambini",IF(AND(E29&gt;=Ausschreibung!$E$24,E29&lt;=Ausschreibung!$G$24),"Jugend",IF(AND(E29&gt;=Ausschreibung!$E$25,E29&lt;=Ausschreibung!$G$25),"Junioren","Ü-15"))))</f>
        <v/>
      </c>
      <c r="G29" s="29" t="str">
        <f>IF(E29="","",IF(F29=F28,1,IF(E29&lt;E28,2,0)))</f>
        <v/>
      </c>
      <c r="H29" s="102"/>
    </row>
    <row r="30" spans="1:11" x14ac:dyDescent="0.3">
      <c r="A30" s="19"/>
      <c r="B30" s="49"/>
      <c r="C30" s="19"/>
      <c r="D30" s="19"/>
      <c r="E30" s="19"/>
      <c r="F30" s="32" t="str">
        <f>IF(E30="","",IF(E30&gt;=Ausschreibung!$F$23,"Bambini",IF(AND(E30&gt;=Ausschreibung!$E$24,E30&lt;=Ausschreibung!$G$24),"Jugend",IF(AND(E30&gt;=Ausschreibung!$E$25,E30&lt;=Ausschreibung!$G$25),"Junioren","Ü-15"))))</f>
        <v/>
      </c>
      <c r="G30" s="29" t="str">
        <f>IF(E30="","",IF(OR(F30=F31,F31=F30),1,IF(E30&lt;E31,2,0)))</f>
        <v/>
      </c>
      <c r="H30" s="101">
        <f>IF(Tabelle1[[#This Row],[Spalte5]]&gt;E31,Tabelle1[[#This Row],[Spalte5]]-E31,E31-E30)</f>
        <v>0</v>
      </c>
    </row>
    <row r="31" spans="1:11" ht="15" thickBot="1" x14ac:dyDescent="0.35">
      <c r="A31" s="20"/>
      <c r="B31" s="50"/>
      <c r="C31" s="20"/>
      <c r="D31" s="20"/>
      <c r="E31" s="20"/>
      <c r="F31" s="33" t="str">
        <f>IF(E31="","",IF(E31&gt;=Ausschreibung!$F$23,"Bambini",IF(AND(E31&gt;=Ausschreibung!$E$24,E31&lt;=Ausschreibung!$G$24),"Jugend",IF(AND(E31&gt;=Ausschreibung!$E$25,E31&lt;=Ausschreibung!$G$25),"Junioren","Ü-15"))))</f>
        <v/>
      </c>
      <c r="G31" s="29" t="str">
        <f>IF(E31="","",IF(OR(F31=F30,F30=F31),1,IF(E31&lt;E30,2,0)))</f>
        <v/>
      </c>
      <c r="H31" s="102"/>
    </row>
    <row r="32" spans="1:11" x14ac:dyDescent="0.3">
      <c r="A32" s="19"/>
      <c r="B32" s="49"/>
      <c r="C32" s="19"/>
      <c r="D32" s="19"/>
      <c r="E32" s="19"/>
      <c r="F32" s="32" t="str">
        <f>IF(E32="","",IF(E32&gt;=Ausschreibung!$F$23,"Bambini",IF(AND(E32&gt;=Ausschreibung!$E$24,E32&lt;=Ausschreibung!$G$24),"Jugend",IF(AND(E32&gt;=Ausschreibung!$E$25,E32&lt;=Ausschreibung!$G$25),"Junioren","Ü-15"))))</f>
        <v/>
      </c>
      <c r="G32" s="29" t="str">
        <f>IF(E32="","",IF(OR(F32=F33,F33=F32),1,IF(E32&lt;E33,2,0)))</f>
        <v/>
      </c>
      <c r="H32" s="101">
        <f>IF(Tabelle1[[#This Row],[Spalte5]]&gt;E33,Tabelle1[[#This Row],[Spalte5]]-E33,E33-E32)</f>
        <v>0</v>
      </c>
    </row>
    <row r="33" spans="1:8" ht="15" thickBot="1" x14ac:dyDescent="0.35">
      <c r="A33" s="20"/>
      <c r="B33" s="50"/>
      <c r="C33" s="20"/>
      <c r="D33" s="20"/>
      <c r="E33" s="20"/>
      <c r="F33" s="33" t="str">
        <f>IF(E33="","",IF(E33&gt;=Ausschreibung!$F$23,"Bambini",IF(AND(E33&gt;=Ausschreibung!$E$24,E33&lt;=Ausschreibung!$G$24),"Jugend",IF(AND(E33&gt;=Ausschreibung!$E$25,E33&lt;=Ausschreibung!$G$25),"Junioren","Ü-15"))))</f>
        <v/>
      </c>
      <c r="G33" s="29" t="str">
        <f>IF(E33="","",IF(OR(F33=F32,F32=F33),1,IF(E33&lt;E32,2,0)))</f>
        <v/>
      </c>
      <c r="H33" s="102"/>
    </row>
    <row r="34" spans="1:8" x14ac:dyDescent="0.3">
      <c r="A34" s="19"/>
      <c r="B34" s="49"/>
      <c r="C34" s="19"/>
      <c r="D34" s="19"/>
      <c r="E34" s="19"/>
      <c r="F34" s="32" t="str">
        <f>IF(E34="","",IF(E34&gt;=Ausschreibung!$F$23,"Bambini",IF(AND(E34&gt;=Ausschreibung!$E$24,E34&lt;=Ausschreibung!$G$24),"Jugend",IF(AND(E34&gt;=Ausschreibung!$E$25,E34&lt;=Ausschreibung!$G$25),"Junioren","Ü-15"))))</f>
        <v/>
      </c>
      <c r="G34" s="29" t="str">
        <f>IF(E34="","",IF(OR(F34=F35,F35=F34),1,IF(E34&lt;E35,2,0)))</f>
        <v/>
      </c>
      <c r="H34" s="101">
        <f>IF(Tabelle1[[#This Row],[Spalte5]]&gt;E35,Tabelle1[[#This Row],[Spalte5]]-E35,E35-E34)</f>
        <v>0</v>
      </c>
    </row>
    <row r="35" spans="1:8" ht="15" thickBot="1" x14ac:dyDescent="0.35">
      <c r="A35" s="20"/>
      <c r="B35" s="50"/>
      <c r="C35" s="20"/>
      <c r="D35" s="20"/>
      <c r="E35" s="20"/>
      <c r="F35" s="33" t="str">
        <f>IF(E35="","",IF(E35&gt;=Ausschreibung!$F$23,"Bambini",IF(AND(E35&gt;=Ausschreibung!$E$24,E35&lt;=Ausschreibung!$G$24),"Jugend",IF(AND(E35&gt;=Ausschreibung!$E$25,E35&lt;=Ausschreibung!$G$25),"Junioren","Ü-15"))))</f>
        <v/>
      </c>
      <c r="G35" s="29" t="str">
        <f>IF(E35="","",IF(OR(F35=F34,F34=F35),1,IF(E35&lt;E34,2,0)))</f>
        <v/>
      </c>
      <c r="H35" s="102"/>
    </row>
    <row r="36" spans="1:8" x14ac:dyDescent="0.3">
      <c r="A36" s="19"/>
      <c r="B36" s="49"/>
      <c r="C36" s="19"/>
      <c r="D36" s="19"/>
      <c r="E36" s="19"/>
      <c r="F36" s="32" t="str">
        <f>IF(E36="","",IF(E36&gt;=Ausschreibung!$F$23,"Bambini",IF(AND(E36&gt;=Ausschreibung!$E$24,E36&lt;=Ausschreibung!$G$24),"Jugend",IF(AND(E36&gt;=Ausschreibung!$E$25,E36&lt;=Ausschreibung!$G$25),"Junioren","Ü-15"))))</f>
        <v/>
      </c>
      <c r="G36" s="29" t="str">
        <f>IF(E36="","",IF(OR(F36=F37,F37=F36),1,IF(E36&lt;E37,2,0)))</f>
        <v/>
      </c>
      <c r="H36" s="101">
        <f>IF(Tabelle1[[#This Row],[Spalte5]]&gt;E37,E36-E37,E37-E36)</f>
        <v>0</v>
      </c>
    </row>
    <row r="37" spans="1:8" ht="15" thickBot="1" x14ac:dyDescent="0.35">
      <c r="A37" s="20"/>
      <c r="B37" s="50"/>
      <c r="C37" s="20"/>
      <c r="D37" s="20"/>
      <c r="E37" s="20"/>
      <c r="F37" s="33" t="str">
        <f>IF(E37="","",IF(E37&gt;=Ausschreibung!$F$23,"Bambini",IF(AND(E37&gt;=Ausschreibung!$E$24,E37&lt;=Ausschreibung!$G$24),"Jugend",IF(AND(E37&gt;=Ausschreibung!$E$25,E37&lt;=Ausschreibung!$G$25),"Junioren","Ü-15"))))</f>
        <v/>
      </c>
      <c r="G37" s="29" t="str">
        <f>IF(E37="","",IF(OR(F37=F36,F36=F37),1,IF(E37&lt;E36,2,0)))</f>
        <v/>
      </c>
      <c r="H37" s="102"/>
    </row>
    <row r="38" spans="1:8" x14ac:dyDescent="0.3">
      <c r="A38" s="19"/>
      <c r="B38" s="49"/>
      <c r="C38" s="19"/>
      <c r="D38" s="19"/>
      <c r="E38" s="19"/>
      <c r="F38" s="32" t="str">
        <f>IF(E38="","",IF(E38&gt;=Ausschreibung!$F$23,"Bambini",IF(AND(E38&gt;=Ausschreibung!$E$24,E38&lt;=Ausschreibung!$G$24),"Jugend",IF(AND(E38&gt;=Ausschreibung!$E$25,E38&lt;=Ausschreibung!$G$25),"Junioren","Ü-15"))))</f>
        <v/>
      </c>
      <c r="G38" s="29" t="str">
        <f>IF(E38="","",IF(OR(F38=F39,F39=F38),1,IF(E38&lt;E39,2,0)))</f>
        <v/>
      </c>
      <c r="H38" s="101">
        <f>IF(E38&gt;E39,E38-E39,E39-E38)</f>
        <v>0</v>
      </c>
    </row>
    <row r="39" spans="1:8" ht="15" thickBot="1" x14ac:dyDescent="0.35">
      <c r="A39" s="20"/>
      <c r="B39" s="50"/>
      <c r="C39" s="20"/>
      <c r="D39" s="20"/>
      <c r="E39" s="20"/>
      <c r="F39" s="33" t="str">
        <f>IF(E39="","",IF(E39&gt;=Ausschreibung!$F$23,"Bambini",IF(AND(E39&gt;=Ausschreibung!$E$24,E39&lt;=Ausschreibung!$G$24),"Jugend",IF(AND(E39&gt;=Ausschreibung!$E$25,E39&lt;=Ausschreibung!$G$25),"Junioren","Ü-15"))))</f>
        <v/>
      </c>
      <c r="G39" s="29" t="str">
        <f>IF(E39="","",IF(OR(F39=F38,F38=F39),1,IF(E39&lt;E38,2,0)))</f>
        <v/>
      </c>
      <c r="H39" s="102"/>
    </row>
    <row r="40" spans="1:8" x14ac:dyDescent="0.3">
      <c r="A40" s="19"/>
      <c r="B40" s="49"/>
      <c r="C40" s="19"/>
      <c r="D40" s="19"/>
      <c r="E40" s="19"/>
      <c r="F40" s="32" t="str">
        <f>IF(E40="","",IF(E40&gt;=Ausschreibung!$F$23,"Bambini",IF(AND(E40&gt;=Ausschreibung!$E$24,E40&lt;=Ausschreibung!$G$24),"Jugend",IF(AND(E40&gt;=Ausschreibung!$E$25,E40&lt;=Ausschreibung!$G$25),"Junioren","Ü-15"))))</f>
        <v/>
      </c>
      <c r="G40" s="29" t="str">
        <f>IF(E40="","",IF(OR(F40=F41,F41=F40),1,IF(E40&lt;E41,2,0)))</f>
        <v/>
      </c>
      <c r="H40" s="101">
        <f>IF(E40&gt;E41,E40-E41,E41-E40)</f>
        <v>0</v>
      </c>
    </row>
    <row r="41" spans="1:8" ht="15" thickBot="1" x14ac:dyDescent="0.35">
      <c r="A41" s="20"/>
      <c r="B41" s="50"/>
      <c r="C41" s="20"/>
      <c r="D41" s="20"/>
      <c r="E41" s="20"/>
      <c r="F41" s="33" t="str">
        <f>IF(E41="","",IF(E41&gt;=Ausschreibung!$F$23,"Bambini",IF(AND(E41&gt;=Ausschreibung!$E$24,E41&lt;=Ausschreibung!$G$24),"Jugend",IF(AND(E41&gt;=Ausschreibung!$E$25,E41&lt;=Ausschreibung!$G$25),"Junioren","Ü-15"))))</f>
        <v/>
      </c>
      <c r="G41" s="29" t="str">
        <f>IF(E41="","",IF(OR(F41=F40,F40=F41),1,IF(E41&lt;E40,2,0)))</f>
        <v/>
      </c>
      <c r="H41" s="102"/>
    </row>
    <row r="42" spans="1:8" x14ac:dyDescent="0.3">
      <c r="A42" s="19"/>
      <c r="B42" s="49"/>
      <c r="C42" s="19"/>
      <c r="D42" s="19"/>
      <c r="E42" s="19"/>
      <c r="F42" s="32" t="str">
        <f>IF(E42="","",IF(E42&gt;=Ausschreibung!$F$23,"Bambini",IF(AND(E42&gt;=Ausschreibung!$E$24,E42&lt;=Ausschreibung!$G$24),"Jugend",IF(AND(E42&gt;=Ausschreibung!$E$25,E42&lt;=Ausschreibung!$G$25),"Junioren","Ü-15"))))</f>
        <v/>
      </c>
      <c r="G42" s="29" t="str">
        <f>IF(E42="","",IF(OR(F42=F43,F43=F42),1,IF(E42&lt;E43,2,0)))</f>
        <v/>
      </c>
      <c r="H42" s="101">
        <f>IF(E42&gt;E43,E42-E43,E43-E42)</f>
        <v>0</v>
      </c>
    </row>
    <row r="43" spans="1:8" ht="15" thickBot="1" x14ac:dyDescent="0.35">
      <c r="A43" s="20"/>
      <c r="B43" s="50"/>
      <c r="C43" s="20"/>
      <c r="D43" s="20"/>
      <c r="E43" s="20"/>
      <c r="F43" s="33" t="str">
        <f>IF(E43="","",IF(E43&gt;=Ausschreibung!$F$23,"Bambini",IF(AND(E43&gt;=Ausschreibung!$E$24,E43&lt;=Ausschreibung!$G$24),"Jugend",IF(AND(E43&gt;=Ausschreibung!$E$25,E43&lt;=Ausschreibung!$G$25),"Junioren","Ü-15"))))</f>
        <v/>
      </c>
      <c r="G43" s="29" t="str">
        <f>IF(E43="","",IF(OR(F43=F42,F42=F43),1,IF(E43&lt;E42,2,0)))</f>
        <v/>
      </c>
      <c r="H43" s="102"/>
    </row>
    <row r="44" spans="1:8" x14ac:dyDescent="0.3">
      <c r="A44" s="19"/>
      <c r="B44" s="49"/>
      <c r="C44" s="19"/>
      <c r="D44" s="19"/>
      <c r="E44" s="19"/>
      <c r="F44" s="32" t="str">
        <f>IF(E44="","",IF(E44&gt;=Ausschreibung!$F$23,"Bambini",IF(AND(E44&gt;=Ausschreibung!$E$24,E44&lt;=Ausschreibung!$G$24),"Jugend",IF(AND(E44&gt;=Ausschreibung!$E$25,E44&lt;=Ausschreibung!$G$25),"Junioren","Ü-15"))))</f>
        <v/>
      </c>
      <c r="G44" s="29" t="str">
        <f>IF(E44="","",IF(OR(F44=F45,F45=F44),1,IF(E44&lt;E45,2,0)))</f>
        <v/>
      </c>
      <c r="H44" s="101">
        <f>IF(E44&gt;E45,E44-E45,E45-E44)</f>
        <v>0</v>
      </c>
    </row>
    <row r="45" spans="1:8" ht="15" thickBot="1" x14ac:dyDescent="0.35">
      <c r="A45" s="20"/>
      <c r="B45" s="50"/>
      <c r="C45" s="20"/>
      <c r="D45" s="20"/>
      <c r="E45" s="20"/>
      <c r="F45" s="33" t="str">
        <f>IF(E45="","",IF(E45&gt;=Ausschreibung!$F$23,"Bambini",IF(AND(E45&gt;=Ausschreibung!$E$24,E45&lt;=Ausschreibung!$G$24),"Jugend",IF(AND(E45&gt;=Ausschreibung!$E$25,E45&lt;=Ausschreibung!$G$25),"Junioren","Ü-15"))))</f>
        <v/>
      </c>
      <c r="G45" s="29" t="str">
        <f>IF(E45="","",IF(OR(F45=F44,F44=F45),1,IF(E45&lt;E44,2,0)))</f>
        <v/>
      </c>
      <c r="H45" s="102"/>
    </row>
    <row r="46" spans="1:8" x14ac:dyDescent="0.3">
      <c r="A46" s="19"/>
      <c r="B46" s="49"/>
      <c r="C46" s="19"/>
      <c r="D46" s="19"/>
      <c r="E46" s="19"/>
      <c r="F46" s="32" t="str">
        <f>IF(E46="","",IF(E46&gt;=Ausschreibung!$F$23,"Bambini",IF(AND(E46&gt;=Ausschreibung!$E$24,E46&lt;=Ausschreibung!$G$24),"Jugend",IF(AND(E46&gt;=Ausschreibung!$E$25,E46&lt;=Ausschreibung!$G$25),"Junioren","Ü-15"))))</f>
        <v/>
      </c>
      <c r="G46" s="29" t="str">
        <f>IF(E46="","",IF(OR(F46=F47,F47=F46),1,IF(E46&lt;E47,2,0)))</f>
        <v/>
      </c>
      <c r="H46" s="101">
        <f>IF(E46&gt;E47,E46-E47,E47-E46)</f>
        <v>0</v>
      </c>
    </row>
    <row r="47" spans="1:8" ht="15" thickBot="1" x14ac:dyDescent="0.35">
      <c r="A47" s="20"/>
      <c r="B47" s="50"/>
      <c r="C47" s="20"/>
      <c r="D47" s="20"/>
      <c r="E47" s="20"/>
      <c r="F47" s="33" t="str">
        <f>IF(E47="","",IF(E47&gt;=Ausschreibung!$F$23,"Bambini",IF(AND(E47&gt;=Ausschreibung!$E$24,E47&lt;=Ausschreibung!$G$24),"Jugend",IF(AND(E47&gt;=Ausschreibung!$E$25,E47&lt;=Ausschreibung!$G$25),"Junioren","Ü-15"))))</f>
        <v/>
      </c>
      <c r="G47" s="29" t="str">
        <f>IF(E47="","",IF(OR(F47=F46,F46=F47),1,IF(E47&lt;E46,2,0)))</f>
        <v/>
      </c>
      <c r="H47" s="102"/>
    </row>
    <row r="48" spans="1:8" x14ac:dyDescent="0.3">
      <c r="A48" s="19"/>
      <c r="B48" s="49"/>
      <c r="C48" s="19"/>
      <c r="D48" s="19"/>
      <c r="E48" s="19"/>
      <c r="F48" s="32" t="str">
        <f>IF(E48="","",IF(E48&gt;=Ausschreibung!$F$23,"Bambini",IF(AND(E48&gt;=Ausschreibung!$E$24,E48&lt;=Ausschreibung!$G$24),"Jugend",IF(AND(E48&gt;=Ausschreibung!$E$25,E48&lt;=Ausschreibung!$G$25),"Junioren","Ü-15"))))</f>
        <v/>
      </c>
      <c r="G48" s="29" t="str">
        <f>IF(E48="","",IF(OR(F48=F49,F49=F48),1,IF(E48&lt;E49,2,0)))</f>
        <v/>
      </c>
      <c r="H48" s="101">
        <f>IF(E48&gt;E49,E48-E49,E49-E48)</f>
        <v>0</v>
      </c>
    </row>
    <row r="49" spans="1:8" ht="15" thickBot="1" x14ac:dyDescent="0.35">
      <c r="A49" s="20"/>
      <c r="B49" s="50"/>
      <c r="C49" s="20"/>
      <c r="D49" s="20"/>
      <c r="E49" s="20"/>
      <c r="F49" s="33" t="str">
        <f>IF(E49="","",IF(E49&gt;=Ausschreibung!$F$23,"Bambini",IF(AND(E49&gt;=Ausschreibung!$E$24,E49&lt;=Ausschreibung!$G$24),"Jugend",IF(AND(E49&gt;=Ausschreibung!$E$25,E49&lt;=Ausschreibung!$G$25),"Junioren","Ü-15"))))</f>
        <v/>
      </c>
      <c r="G49" s="29" t="str">
        <f>IF(E49="","",IF(OR(F49=F48,F48=F49),1,IF(E49&lt;E48,2,0)))</f>
        <v/>
      </c>
      <c r="H49" s="102"/>
    </row>
  </sheetData>
  <sheetProtection algorithmName="SHA-512" hashValue="QRAlXC+zfV66TMCm5ZYGY7w1FpzOHSSqbuw0uYpseyVyyz+Xr7bPufRj0Vqri3DpxnaOSOhkbNkb1iGTzoS7iA==" saltValue="PXdrXtmiiGFxrDnXwVpphA=="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5" sqref="B25:F25"/>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96" t="s">
        <v>47</v>
      </c>
      <c r="B1" s="96"/>
      <c r="C1" s="96"/>
      <c r="D1" s="96"/>
      <c r="E1" s="96"/>
      <c r="F1" s="6"/>
      <c r="G1" s="6"/>
    </row>
    <row r="3" spans="1:7" x14ac:dyDescent="0.3">
      <c r="A3" s="2" t="s">
        <v>48</v>
      </c>
      <c r="B3" s="2"/>
      <c r="C3" s="99">
        <f>'meldender Verein'!$B$3</f>
        <v>0</v>
      </c>
      <c r="D3" s="99"/>
      <c r="E3" s="99"/>
      <c r="F3" s="99"/>
    </row>
    <row r="4" spans="1:7" x14ac:dyDescent="0.3">
      <c r="A4" s="2" t="s">
        <v>39</v>
      </c>
      <c r="B4" s="2"/>
      <c r="C4" s="99">
        <f>'meldender Verein'!$B$4</f>
        <v>0</v>
      </c>
      <c r="D4" s="99"/>
      <c r="E4" s="99"/>
      <c r="F4" s="99"/>
    </row>
    <row r="5" spans="1:7" x14ac:dyDescent="0.3">
      <c r="A5" t="s">
        <v>49</v>
      </c>
      <c r="C5" s="99">
        <f>'meldender Verein'!$B$5</f>
        <v>0</v>
      </c>
      <c r="D5" s="99"/>
      <c r="E5" s="99"/>
      <c r="F5" s="99"/>
    </row>
    <row r="7" spans="1:7" x14ac:dyDescent="0.3">
      <c r="A7" t="s">
        <v>50</v>
      </c>
      <c r="C7" s="100">
        <f>'meldender Verein'!$B$7</f>
        <v>0</v>
      </c>
      <c r="D7" s="100"/>
      <c r="F7" s="4"/>
      <c r="G7" s="4"/>
    </row>
    <row r="8" spans="1:7" x14ac:dyDescent="0.3">
      <c r="A8" t="s">
        <v>40</v>
      </c>
      <c r="C8" s="100">
        <f>'meldender Verein'!$B$8</f>
        <v>0</v>
      </c>
      <c r="D8" s="100"/>
    </row>
    <row r="9" spans="1:7" x14ac:dyDescent="0.3">
      <c r="A9" t="s">
        <v>41</v>
      </c>
      <c r="C9" s="100">
        <f>'meldender Verein'!$B$9</f>
        <v>0</v>
      </c>
      <c r="D9" s="100"/>
    </row>
    <row r="10" spans="1:7" x14ac:dyDescent="0.3">
      <c r="C10" s="77"/>
      <c r="D10" s="77"/>
      <c r="F10" s="77"/>
      <c r="G10" s="77"/>
    </row>
    <row r="11" spans="1:7" x14ac:dyDescent="0.3">
      <c r="A11" t="s">
        <v>51</v>
      </c>
      <c r="C11" s="99">
        <f>'meldender Verein'!$B$11</f>
        <v>0</v>
      </c>
      <c r="D11" s="99"/>
    </row>
    <row r="12" spans="1:7" x14ac:dyDescent="0.3">
      <c r="A12" t="s">
        <v>52</v>
      </c>
      <c r="C12" s="99">
        <f>'meldender Verein'!$B$12</f>
        <v>0</v>
      </c>
      <c r="D12" s="99"/>
    </row>
    <row r="13" spans="1:7" x14ac:dyDescent="0.3">
      <c r="A13" t="s">
        <v>42</v>
      </c>
      <c r="C13" s="99">
        <f>'meldender Verein'!$B$13</f>
        <v>0</v>
      </c>
      <c r="D13" s="99"/>
    </row>
    <row r="16" spans="1:7" x14ac:dyDescent="0.3">
      <c r="A16" t="s">
        <v>53</v>
      </c>
      <c r="E16" s="13">
        <f>Ausschreibung!$C$19</f>
        <v>0</v>
      </c>
    </row>
    <row r="17" spans="1:8" x14ac:dyDescent="0.3">
      <c r="A17" t="s">
        <v>70</v>
      </c>
      <c r="D17" s="8"/>
      <c r="E17" s="104"/>
      <c r="F17" s="104"/>
      <c r="G17" s="104"/>
    </row>
    <row r="18" spans="1:8" x14ac:dyDescent="0.3">
      <c r="A18" t="s">
        <v>26</v>
      </c>
      <c r="C18" s="14">
        <f>COUNTA(B21:B51)*17</f>
        <v>0</v>
      </c>
      <c r="D18" s="8"/>
      <c r="E18" s="23"/>
      <c r="F18" s="23"/>
      <c r="G18" s="23"/>
    </row>
    <row r="19" spans="1:8" x14ac:dyDescent="0.3">
      <c r="E19" s="105"/>
      <c r="F19" s="105"/>
      <c r="G19" s="105"/>
    </row>
    <row r="20" spans="1:8" x14ac:dyDescent="0.3">
      <c r="A20" s="24" t="s">
        <v>99</v>
      </c>
      <c r="B20" s="89" t="s">
        <v>71</v>
      </c>
      <c r="C20" s="89"/>
      <c r="D20" s="89"/>
      <c r="E20" s="89"/>
      <c r="F20" s="89"/>
      <c r="G20" s="9" t="s">
        <v>64</v>
      </c>
    </row>
    <row r="21" spans="1:8" x14ac:dyDescent="0.3">
      <c r="A21" s="10"/>
      <c r="B21" s="103"/>
      <c r="C21" s="103"/>
      <c r="D21" s="103"/>
      <c r="E21" s="103"/>
      <c r="F21" s="103"/>
      <c r="G21" s="10"/>
      <c r="H21" t="str">
        <f>IF(B21="","",B21)</f>
        <v/>
      </c>
    </row>
    <row r="22" spans="1:8" x14ac:dyDescent="0.3">
      <c r="A22" s="10"/>
      <c r="B22" s="103"/>
      <c r="C22" s="103"/>
      <c r="D22" s="103"/>
      <c r="E22" s="103"/>
      <c r="F22" s="103"/>
      <c r="G22" s="10"/>
      <c r="H22" t="str">
        <f t="shared" ref="H22:H51" si="0">IF(B22="","",B22)</f>
        <v/>
      </c>
    </row>
    <row r="23" spans="1:8" x14ac:dyDescent="0.3">
      <c r="A23" s="10"/>
      <c r="B23" s="103"/>
      <c r="C23" s="103"/>
      <c r="D23" s="103"/>
      <c r="E23" s="103"/>
      <c r="F23" s="103"/>
      <c r="G23" s="10"/>
      <c r="H23" t="str">
        <f t="shared" si="0"/>
        <v/>
      </c>
    </row>
    <row r="24" spans="1:8" x14ac:dyDescent="0.3">
      <c r="A24" s="10"/>
      <c r="B24" s="103"/>
      <c r="C24" s="103"/>
      <c r="D24" s="103"/>
      <c r="E24" s="103"/>
      <c r="F24" s="103"/>
      <c r="G24" s="10"/>
      <c r="H24" t="str">
        <f t="shared" si="0"/>
        <v/>
      </c>
    </row>
    <row r="25" spans="1:8" x14ac:dyDescent="0.3">
      <c r="A25" s="10"/>
      <c r="B25" s="103"/>
      <c r="C25" s="103"/>
      <c r="D25" s="103"/>
      <c r="E25" s="103"/>
      <c r="F25" s="103"/>
      <c r="G25" s="10"/>
      <c r="H25" t="str">
        <f t="shared" si="0"/>
        <v/>
      </c>
    </row>
    <row r="26" spans="1:8" x14ac:dyDescent="0.3">
      <c r="A26" s="10"/>
      <c r="B26" s="103"/>
      <c r="C26" s="103"/>
      <c r="D26" s="103"/>
      <c r="E26" s="103"/>
      <c r="F26" s="103"/>
      <c r="G26" s="10"/>
      <c r="H26" t="str">
        <f t="shared" si="0"/>
        <v/>
      </c>
    </row>
    <row r="27" spans="1:8" x14ac:dyDescent="0.3">
      <c r="A27" s="10"/>
      <c r="B27" s="103"/>
      <c r="C27" s="103"/>
      <c r="D27" s="103"/>
      <c r="E27" s="103"/>
      <c r="F27" s="103"/>
      <c r="G27" s="10"/>
      <c r="H27" t="str">
        <f t="shared" si="0"/>
        <v/>
      </c>
    </row>
    <row r="28" spans="1:8" x14ac:dyDescent="0.3">
      <c r="A28" s="10"/>
      <c r="B28" s="103"/>
      <c r="C28" s="103"/>
      <c r="D28" s="103"/>
      <c r="E28" s="103"/>
      <c r="F28" s="103"/>
      <c r="G28" s="10"/>
      <c r="H28" t="str">
        <f t="shared" si="0"/>
        <v/>
      </c>
    </row>
    <row r="29" spans="1:8" x14ac:dyDescent="0.3">
      <c r="A29" s="10"/>
      <c r="B29" s="103"/>
      <c r="C29" s="103"/>
      <c r="D29" s="103"/>
      <c r="E29" s="103"/>
      <c r="F29" s="103"/>
      <c r="G29" s="10"/>
      <c r="H29" t="str">
        <f t="shared" si="0"/>
        <v/>
      </c>
    </row>
    <row r="30" spans="1:8" x14ac:dyDescent="0.3">
      <c r="A30" s="10"/>
      <c r="B30" s="103"/>
      <c r="C30" s="103"/>
      <c r="D30" s="103"/>
      <c r="E30" s="103"/>
      <c r="F30" s="103"/>
      <c r="G30" s="10"/>
      <c r="H30" t="str">
        <f t="shared" si="0"/>
        <v/>
      </c>
    </row>
    <row r="31" spans="1:8" x14ac:dyDescent="0.3">
      <c r="A31" s="10"/>
      <c r="B31" s="103"/>
      <c r="C31" s="103"/>
      <c r="D31" s="103"/>
      <c r="E31" s="103"/>
      <c r="F31" s="103"/>
      <c r="G31" s="10"/>
      <c r="H31" t="str">
        <f t="shared" si="0"/>
        <v/>
      </c>
    </row>
    <row r="32" spans="1:8" x14ac:dyDescent="0.3">
      <c r="A32" s="10"/>
      <c r="B32" s="103"/>
      <c r="C32" s="103"/>
      <c r="D32" s="103"/>
      <c r="E32" s="103"/>
      <c r="F32" s="103"/>
      <c r="G32" s="10"/>
      <c r="H32" t="str">
        <f t="shared" si="0"/>
        <v/>
      </c>
    </row>
    <row r="33" spans="1:8" x14ac:dyDescent="0.3">
      <c r="A33" s="10"/>
      <c r="B33" s="103"/>
      <c r="C33" s="103"/>
      <c r="D33" s="103"/>
      <c r="E33" s="103"/>
      <c r="F33" s="103"/>
      <c r="G33" s="10"/>
      <c r="H33" t="str">
        <f t="shared" si="0"/>
        <v/>
      </c>
    </row>
    <row r="34" spans="1:8" x14ac:dyDescent="0.3">
      <c r="A34" s="10"/>
      <c r="B34" s="103"/>
      <c r="C34" s="103"/>
      <c r="D34" s="103"/>
      <c r="E34" s="103"/>
      <c r="F34" s="103"/>
      <c r="G34" s="10"/>
      <c r="H34" t="str">
        <f t="shared" si="0"/>
        <v/>
      </c>
    </row>
    <row r="35" spans="1:8" x14ac:dyDescent="0.3">
      <c r="A35" s="10"/>
      <c r="B35" s="103"/>
      <c r="C35" s="103"/>
      <c r="D35" s="103"/>
      <c r="E35" s="103"/>
      <c r="F35" s="103"/>
      <c r="G35" s="10"/>
      <c r="H35" t="str">
        <f t="shared" si="0"/>
        <v/>
      </c>
    </row>
    <row r="36" spans="1:8" x14ac:dyDescent="0.3">
      <c r="A36" s="10"/>
      <c r="B36" s="103"/>
      <c r="C36" s="103"/>
      <c r="D36" s="103"/>
      <c r="E36" s="103"/>
      <c r="F36" s="103"/>
      <c r="G36" s="10"/>
      <c r="H36" t="str">
        <f t="shared" si="0"/>
        <v/>
      </c>
    </row>
    <row r="37" spans="1:8" x14ac:dyDescent="0.3">
      <c r="A37" s="10"/>
      <c r="B37" s="103"/>
      <c r="C37" s="103"/>
      <c r="D37" s="103"/>
      <c r="E37" s="103"/>
      <c r="F37" s="103"/>
      <c r="G37" s="10"/>
      <c r="H37" t="str">
        <f t="shared" si="0"/>
        <v/>
      </c>
    </row>
    <row r="38" spans="1:8" x14ac:dyDescent="0.3">
      <c r="A38" s="10"/>
      <c r="B38" s="103"/>
      <c r="C38" s="103"/>
      <c r="D38" s="103"/>
      <c r="E38" s="103"/>
      <c r="F38" s="103"/>
      <c r="G38" s="10"/>
      <c r="H38" t="str">
        <f t="shared" si="0"/>
        <v/>
      </c>
    </row>
    <row r="39" spans="1:8" x14ac:dyDescent="0.3">
      <c r="A39" s="10"/>
      <c r="B39" s="103"/>
      <c r="C39" s="103"/>
      <c r="D39" s="103"/>
      <c r="E39" s="103"/>
      <c r="F39" s="103"/>
      <c r="G39" s="10"/>
      <c r="H39" t="str">
        <f t="shared" si="0"/>
        <v/>
      </c>
    </row>
    <row r="40" spans="1:8" x14ac:dyDescent="0.3">
      <c r="A40" s="10"/>
      <c r="B40" s="103"/>
      <c r="C40" s="103"/>
      <c r="D40" s="103"/>
      <c r="E40" s="103"/>
      <c r="F40" s="103"/>
      <c r="G40" s="10"/>
      <c r="H40" t="str">
        <f t="shared" si="0"/>
        <v/>
      </c>
    </row>
    <row r="41" spans="1:8" x14ac:dyDescent="0.3">
      <c r="A41" s="10"/>
      <c r="B41" s="103"/>
      <c r="C41" s="103"/>
      <c r="D41" s="103"/>
      <c r="E41" s="103"/>
      <c r="F41" s="103"/>
      <c r="G41" s="10"/>
      <c r="H41" t="str">
        <f t="shared" si="0"/>
        <v/>
      </c>
    </row>
    <row r="42" spans="1:8" x14ac:dyDescent="0.3">
      <c r="A42" s="10"/>
      <c r="B42" s="103"/>
      <c r="C42" s="103"/>
      <c r="D42" s="103"/>
      <c r="E42" s="103"/>
      <c r="F42" s="103"/>
      <c r="G42" s="10"/>
      <c r="H42" t="str">
        <f t="shared" si="0"/>
        <v/>
      </c>
    </row>
    <row r="43" spans="1:8" x14ac:dyDescent="0.3">
      <c r="A43" s="10"/>
      <c r="B43" s="103"/>
      <c r="C43" s="103"/>
      <c r="D43" s="103"/>
      <c r="E43" s="103"/>
      <c r="F43" s="103"/>
      <c r="G43" s="10"/>
      <c r="H43" t="str">
        <f t="shared" si="0"/>
        <v/>
      </c>
    </row>
    <row r="44" spans="1:8" x14ac:dyDescent="0.3">
      <c r="A44" s="10"/>
      <c r="B44" s="103"/>
      <c r="C44" s="103"/>
      <c r="D44" s="103"/>
      <c r="E44" s="103"/>
      <c r="F44" s="103"/>
      <c r="G44" s="10"/>
      <c r="H44" t="str">
        <f t="shared" si="0"/>
        <v/>
      </c>
    </row>
    <row r="45" spans="1:8" x14ac:dyDescent="0.3">
      <c r="A45" s="10"/>
      <c r="B45" s="103"/>
      <c r="C45" s="103"/>
      <c r="D45" s="103"/>
      <c r="E45" s="103"/>
      <c r="F45" s="103"/>
      <c r="G45" s="10"/>
      <c r="H45" t="str">
        <f t="shared" si="0"/>
        <v/>
      </c>
    </row>
    <row r="46" spans="1:8" x14ac:dyDescent="0.3">
      <c r="A46" s="10"/>
      <c r="B46" s="103"/>
      <c r="C46" s="103"/>
      <c r="D46" s="103"/>
      <c r="E46" s="103"/>
      <c r="F46" s="103"/>
      <c r="G46" s="10"/>
      <c r="H46" t="str">
        <f t="shared" si="0"/>
        <v/>
      </c>
    </row>
    <row r="47" spans="1:8" x14ac:dyDescent="0.3">
      <c r="A47" s="10"/>
      <c r="B47" s="103"/>
      <c r="C47" s="103"/>
      <c r="D47" s="103"/>
      <c r="E47" s="103"/>
      <c r="F47" s="103"/>
      <c r="G47" s="10"/>
      <c r="H47" t="str">
        <f t="shared" si="0"/>
        <v/>
      </c>
    </row>
    <row r="48" spans="1:8" x14ac:dyDescent="0.3">
      <c r="A48" s="10"/>
      <c r="B48" s="103"/>
      <c r="C48" s="103"/>
      <c r="D48" s="103"/>
      <c r="E48" s="103"/>
      <c r="F48" s="103"/>
      <c r="G48" s="10"/>
      <c r="H48" t="str">
        <f t="shared" si="0"/>
        <v/>
      </c>
    </row>
    <row r="49" spans="1:8" x14ac:dyDescent="0.3">
      <c r="A49" s="10"/>
      <c r="B49" s="103"/>
      <c r="C49" s="103"/>
      <c r="D49" s="103"/>
      <c r="E49" s="103"/>
      <c r="F49" s="103"/>
      <c r="G49" s="10"/>
      <c r="H49" t="str">
        <f t="shared" si="0"/>
        <v/>
      </c>
    </row>
    <row r="50" spans="1:8" x14ac:dyDescent="0.3">
      <c r="A50" s="10"/>
      <c r="B50" s="103"/>
      <c r="C50" s="103"/>
      <c r="D50" s="103"/>
      <c r="E50" s="103"/>
      <c r="F50" s="103"/>
      <c r="G50" s="10"/>
      <c r="H50" t="str">
        <f t="shared" si="0"/>
        <v/>
      </c>
    </row>
    <row r="51" spans="1:8" x14ac:dyDescent="0.3">
      <c r="A51" s="10"/>
      <c r="B51" s="103"/>
      <c r="C51" s="103"/>
      <c r="D51" s="103"/>
      <c r="E51" s="103"/>
      <c r="F51" s="103"/>
      <c r="G51" s="10"/>
      <c r="H51" t="str">
        <f t="shared" si="0"/>
        <v/>
      </c>
    </row>
    <row r="52" spans="1:8" x14ac:dyDescent="0.3">
      <c r="H52" t="str">
        <f>IF(B52="","",B52)</f>
        <v/>
      </c>
    </row>
  </sheetData>
  <sheetProtection algorithmName="SHA-512" hashValue="UaQXX6/2EIfyv56jSRB7q6axXr0xbpjx9oJZmyQVkrHWQUbu7zqMS1TvrRoW68erbGpgXmMRnw+uJ5RIVu524w==" saltValue="YyJCECW/6QFPK0AHQSpsHw==" spinCount="100000" sheet="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
    </sheetView>
  </sheetViews>
  <sheetFormatPr baseColWidth="10" defaultRowHeight="14.4" x14ac:dyDescent="0.3"/>
  <cols>
    <col min="1" max="1" width="15.109375" bestFit="1" customWidth="1"/>
    <col min="2" max="3" width="25.6640625" customWidth="1"/>
  </cols>
  <sheetData>
    <row r="1" spans="1:4" x14ac:dyDescent="0.3">
      <c r="A1" s="96" t="s">
        <v>47</v>
      </c>
      <c r="B1" s="96"/>
      <c r="C1" s="96"/>
      <c r="D1" s="6"/>
    </row>
    <row r="3" spans="1:4" x14ac:dyDescent="0.3">
      <c r="A3" s="2" t="s">
        <v>48</v>
      </c>
      <c r="B3" s="99">
        <f>'meldender Verein'!$B$3</f>
        <v>0</v>
      </c>
      <c r="C3" s="99"/>
      <c r="D3" s="99"/>
    </row>
    <row r="4" spans="1:4" x14ac:dyDescent="0.3">
      <c r="A4" s="2" t="s">
        <v>39</v>
      </c>
      <c r="B4" s="99">
        <f>'meldender Verein'!$B$4</f>
        <v>0</v>
      </c>
      <c r="C4" s="99"/>
      <c r="D4" s="99"/>
    </row>
    <row r="5" spans="1:4" x14ac:dyDescent="0.3">
      <c r="A5" t="s">
        <v>49</v>
      </c>
      <c r="B5" s="99">
        <f>'meldender Verein'!$B$5</f>
        <v>0</v>
      </c>
      <c r="C5" s="99"/>
      <c r="D5" s="99"/>
    </row>
    <row r="7" spans="1:4" x14ac:dyDescent="0.3">
      <c r="A7" t="s">
        <v>50</v>
      </c>
      <c r="B7" s="100">
        <f>'meldender Verein'!$B$7</f>
        <v>0</v>
      </c>
      <c r="C7" s="100"/>
      <c r="D7" s="4"/>
    </row>
    <row r="8" spans="1:4" x14ac:dyDescent="0.3">
      <c r="A8" t="s">
        <v>40</v>
      </c>
      <c r="B8" s="100">
        <f>'meldender Verein'!$B$8</f>
        <v>0</v>
      </c>
      <c r="C8" s="100"/>
    </row>
    <row r="9" spans="1:4" x14ac:dyDescent="0.3">
      <c r="A9" t="s">
        <v>41</v>
      </c>
      <c r="B9" s="100">
        <f>'meldender Verein'!$B$9</f>
        <v>0</v>
      </c>
      <c r="C9" s="100"/>
    </row>
    <row r="10" spans="1:4" x14ac:dyDescent="0.3">
      <c r="B10" s="77"/>
      <c r="C10" s="77"/>
      <c r="D10" s="7"/>
    </row>
    <row r="11" spans="1:4" x14ac:dyDescent="0.3">
      <c r="A11" t="s">
        <v>51</v>
      </c>
      <c r="B11" s="99">
        <f>'meldender Verein'!$B$11</f>
        <v>0</v>
      </c>
      <c r="C11" s="99"/>
    </row>
    <row r="12" spans="1:4" x14ac:dyDescent="0.3">
      <c r="A12" t="s">
        <v>52</v>
      </c>
      <c r="B12" s="99">
        <f>'meldender Verein'!$B$12</f>
        <v>0</v>
      </c>
      <c r="C12" s="99"/>
    </row>
    <row r="13" spans="1:4" x14ac:dyDescent="0.3">
      <c r="A13" t="s">
        <v>42</v>
      </c>
      <c r="B13" s="99">
        <f>'meldender Verein'!$B$13</f>
        <v>0</v>
      </c>
      <c r="C13" s="99"/>
    </row>
    <row r="16" spans="1:4" x14ac:dyDescent="0.3">
      <c r="A16" t="s">
        <v>53</v>
      </c>
      <c r="D16" s="13">
        <f>Ausschreibung!C19</f>
        <v>0</v>
      </c>
    </row>
    <row r="17" spans="1:20" x14ac:dyDescent="0.3">
      <c r="A17" t="s">
        <v>63</v>
      </c>
      <c r="C17" s="8"/>
      <c r="D17" s="3"/>
    </row>
    <row r="19" spans="1:20" x14ac:dyDescent="0.3">
      <c r="A19" s="12" t="s">
        <v>129</v>
      </c>
      <c r="B19" s="9" t="s">
        <v>59</v>
      </c>
      <c r="C19" s="9" t="s">
        <v>60</v>
      </c>
      <c r="D19" s="9" t="s">
        <v>65</v>
      </c>
      <c r="E19" s="9" t="s">
        <v>64</v>
      </c>
      <c r="F19" s="89" t="s">
        <v>71</v>
      </c>
      <c r="G19" s="89"/>
      <c r="H19" s="89"/>
      <c r="I19" s="89"/>
      <c r="J19" s="89"/>
      <c r="K19" s="26"/>
      <c r="L19" s="26" t="s">
        <v>64</v>
      </c>
      <c r="M19" s="21"/>
      <c r="N19" s="21"/>
      <c r="O19" s="21"/>
      <c r="P19" s="21"/>
      <c r="Q19" s="21"/>
      <c r="R19" s="21"/>
      <c r="S19" s="21"/>
      <c r="T19" s="21"/>
    </row>
    <row r="20" spans="1:20" x14ac:dyDescent="0.3">
      <c r="A20" s="10"/>
      <c r="B20" s="10"/>
      <c r="C20" s="10"/>
      <c r="D20" s="10"/>
      <c r="E20" s="11" t="str">
        <f>IF(D20="","",IF(D20&gt;=Ausschreibung!$F$23,"Bambini",IF(AND(D20&gt;=Ausschreibung!$E$24,D20&lt;=Ausschreibung!$G$24),"Jugend",IF(AND(D20&gt;=Ausschreibung!$E$25,D20&lt;=Ausschreibung!$G$25),"Junioren","Ü-15"))))</f>
        <v/>
      </c>
      <c r="F20" s="103"/>
      <c r="G20" s="103"/>
      <c r="H20" s="103"/>
      <c r="I20" s="103"/>
      <c r="J20" s="103"/>
      <c r="K20" s="27">
        <f>F20</f>
        <v>0</v>
      </c>
      <c r="L20" s="28" t="e">
        <f>VLOOKUP(F20,$O$20:$T$50,6,FALSE)</f>
        <v>#N/A</v>
      </c>
      <c r="M20" s="21"/>
      <c r="N20" s="21"/>
      <c r="O20" s="106">
        <f>F20</f>
        <v>0</v>
      </c>
      <c r="P20" s="106"/>
      <c r="Q20" s="106"/>
      <c r="R20" s="106"/>
      <c r="S20" s="106"/>
      <c r="T20" s="27" t="e">
        <f>VLOOKUP(O20,'Meldeliste Garden'!$A$21:$G$51,6,FALSE)</f>
        <v>#N/A</v>
      </c>
    </row>
    <row r="21" spans="1:20" x14ac:dyDescent="0.3">
      <c r="A21" s="10"/>
      <c r="B21" s="10"/>
      <c r="C21" s="10"/>
      <c r="D21" s="10"/>
      <c r="E21" s="11" t="str">
        <f>IF(D21="","",IF(D21&gt;=Ausschreibung!$F$23,"Bambini",IF(AND(D21&gt;=Ausschreibung!$E$24,D21&lt;=Ausschreibung!$G$24),"Jugend",IF(AND(D21&gt;=Ausschreibung!$E$25,D21&lt;=Ausschreibung!$G$25),"Junioren","Ü-15"))))</f>
        <v/>
      </c>
      <c r="F21" s="103"/>
      <c r="G21" s="103"/>
      <c r="H21" s="103"/>
      <c r="I21" s="103"/>
      <c r="J21" s="103"/>
      <c r="K21" s="27">
        <f t="shared" ref="K21:K79" si="0">F21</f>
        <v>0</v>
      </c>
      <c r="L21" s="28" t="e">
        <f t="shared" ref="L21:L50" si="1">VLOOKUP(F21,$O$20:$T$50,6,FALSE)</f>
        <v>#N/A</v>
      </c>
      <c r="M21" s="21"/>
      <c r="N21" s="21"/>
      <c r="O21" s="106">
        <f t="shared" ref="O21:O49" si="2">F21</f>
        <v>0</v>
      </c>
      <c r="P21" s="106"/>
      <c r="Q21" s="106"/>
      <c r="R21" s="106"/>
      <c r="S21" s="106"/>
      <c r="T21" s="27" t="e">
        <f>VLOOKUP(O21,'Meldeliste Garden'!$A$21:$G$51,6,FALSE)</f>
        <v>#N/A</v>
      </c>
    </row>
    <row r="22" spans="1:20" x14ac:dyDescent="0.3">
      <c r="A22" s="10"/>
      <c r="B22" s="10"/>
      <c r="C22" s="10"/>
      <c r="D22" s="10"/>
      <c r="E22" s="11" t="str">
        <f>IF(D22="","",IF(D22&gt;=Ausschreibung!$F$23,"Bambini",IF(AND(D22&gt;=Ausschreibung!$E$24,D22&lt;=Ausschreibung!$G$24),"Jugend",IF(AND(D22&gt;=Ausschreibung!$E$25,D22&lt;=Ausschreibung!$G$25),"Junioren","Ü-15"))))</f>
        <v/>
      </c>
      <c r="F22" s="103"/>
      <c r="G22" s="103"/>
      <c r="H22" s="103"/>
      <c r="I22" s="103"/>
      <c r="J22" s="103"/>
      <c r="K22" s="27">
        <f t="shared" si="0"/>
        <v>0</v>
      </c>
      <c r="L22" s="28" t="e">
        <f t="shared" si="1"/>
        <v>#N/A</v>
      </c>
      <c r="M22" s="21"/>
      <c r="N22" s="21"/>
      <c r="O22" s="106">
        <f t="shared" si="2"/>
        <v>0</v>
      </c>
      <c r="P22" s="106"/>
      <c r="Q22" s="106"/>
      <c r="R22" s="106"/>
      <c r="S22" s="106"/>
      <c r="T22" s="27" t="e">
        <f>VLOOKUP(O22,'Meldeliste Garden'!$A$21:$G$51,6,FALSE)</f>
        <v>#N/A</v>
      </c>
    </row>
    <row r="23" spans="1:20" x14ac:dyDescent="0.3">
      <c r="A23" s="10"/>
      <c r="B23" s="10"/>
      <c r="C23" s="10"/>
      <c r="D23" s="10"/>
      <c r="E23" s="11" t="str">
        <f>IF(D23="","",IF(D23&gt;=Ausschreibung!$F$23,"Bambini",IF(AND(D23&gt;=Ausschreibung!$E$24,D23&lt;=Ausschreibung!$G$24),"Jugend",IF(AND(D23&gt;=Ausschreibung!$E$25,D23&lt;=Ausschreibung!$G$25),"Junioren","Ü-15"))))</f>
        <v/>
      </c>
      <c r="F23" s="103"/>
      <c r="G23" s="103"/>
      <c r="H23" s="103"/>
      <c r="I23" s="103"/>
      <c r="J23" s="103"/>
      <c r="K23" s="27">
        <f t="shared" si="0"/>
        <v>0</v>
      </c>
      <c r="L23" s="28" t="e">
        <f t="shared" si="1"/>
        <v>#N/A</v>
      </c>
      <c r="M23" s="21"/>
      <c r="N23" s="21"/>
      <c r="O23" s="106">
        <f t="shared" si="2"/>
        <v>0</v>
      </c>
      <c r="P23" s="106"/>
      <c r="Q23" s="106"/>
      <c r="R23" s="106"/>
      <c r="S23" s="106"/>
      <c r="T23" s="27" t="e">
        <f>VLOOKUP(O23,'Meldeliste Garden'!$A$21:$G$51,6,FALSE)</f>
        <v>#N/A</v>
      </c>
    </row>
    <row r="24" spans="1:20" x14ac:dyDescent="0.3">
      <c r="A24" s="10"/>
      <c r="B24" s="10"/>
      <c r="C24" s="10"/>
      <c r="D24" s="10"/>
      <c r="E24" s="11" t="str">
        <f>IF(D24="","",IF(D24&gt;=Ausschreibung!$F$23,"Bambini",IF(AND(D24&gt;=Ausschreibung!$E$24,D24&lt;=Ausschreibung!$G$24),"Jugend",IF(AND(D24&gt;=Ausschreibung!$E$25,D24&lt;=Ausschreibung!$G$25),"Junioren","Ü-15"))))</f>
        <v/>
      </c>
      <c r="F24" s="103"/>
      <c r="G24" s="103"/>
      <c r="H24" s="103"/>
      <c r="I24" s="103"/>
      <c r="J24" s="103"/>
      <c r="K24" s="27">
        <f t="shared" si="0"/>
        <v>0</v>
      </c>
      <c r="L24" s="28" t="e">
        <f t="shared" si="1"/>
        <v>#N/A</v>
      </c>
      <c r="M24" s="21"/>
      <c r="N24" s="21"/>
      <c r="O24" s="106">
        <f t="shared" si="2"/>
        <v>0</v>
      </c>
      <c r="P24" s="106"/>
      <c r="Q24" s="106"/>
      <c r="R24" s="106"/>
      <c r="S24" s="106"/>
      <c r="T24" s="27" t="e">
        <f>VLOOKUP(O24,'Meldeliste Garden'!$A$21:$G$51,6,FALSE)</f>
        <v>#N/A</v>
      </c>
    </row>
    <row r="25" spans="1:20" x14ac:dyDescent="0.3">
      <c r="A25" s="10"/>
      <c r="B25" s="10"/>
      <c r="C25" s="10"/>
      <c r="D25" s="10"/>
      <c r="E25" s="11" t="str">
        <f>IF(D25="","",IF(D25&gt;=Ausschreibung!$F$23,"Bambini",IF(AND(D25&gt;=Ausschreibung!$E$24,D25&lt;=Ausschreibung!$G$24),"Jugend",IF(AND(D25&gt;=Ausschreibung!$E$25,D25&lt;=Ausschreibung!$G$25),"Junioren","Ü-15"))))</f>
        <v/>
      </c>
      <c r="F25" s="103"/>
      <c r="G25" s="103"/>
      <c r="H25" s="103"/>
      <c r="I25" s="103"/>
      <c r="J25" s="103"/>
      <c r="K25" s="27">
        <f t="shared" si="0"/>
        <v>0</v>
      </c>
      <c r="L25" s="28" t="e">
        <f t="shared" si="1"/>
        <v>#N/A</v>
      </c>
      <c r="M25" s="21"/>
      <c r="N25" s="21"/>
      <c r="O25" s="106">
        <f t="shared" si="2"/>
        <v>0</v>
      </c>
      <c r="P25" s="106"/>
      <c r="Q25" s="106"/>
      <c r="R25" s="106"/>
      <c r="S25" s="106"/>
      <c r="T25" s="27" t="e">
        <f>VLOOKUP(O25,'Meldeliste Garden'!$A$21:$G$51,6,FALSE)</f>
        <v>#N/A</v>
      </c>
    </row>
    <row r="26" spans="1:20" x14ac:dyDescent="0.3">
      <c r="A26" s="10"/>
      <c r="B26" s="10"/>
      <c r="C26" s="10"/>
      <c r="D26" s="10"/>
      <c r="E26" s="11" t="str">
        <f>IF(D26="","",IF(D26&gt;=Ausschreibung!$F$23,"Bambini",IF(AND(D26&gt;=Ausschreibung!$E$24,D26&lt;=Ausschreibung!$G$24),"Jugend",IF(AND(D26&gt;=Ausschreibung!$E$25,D26&lt;=Ausschreibung!$G$25),"Junioren","Ü-15"))))</f>
        <v/>
      </c>
      <c r="F26" s="103"/>
      <c r="G26" s="103"/>
      <c r="H26" s="103"/>
      <c r="I26" s="103"/>
      <c r="J26" s="103"/>
      <c r="K26" s="27">
        <f t="shared" si="0"/>
        <v>0</v>
      </c>
      <c r="L26" s="28" t="e">
        <f t="shared" si="1"/>
        <v>#N/A</v>
      </c>
      <c r="M26" s="21"/>
      <c r="N26" s="21"/>
      <c r="O26" s="106">
        <f t="shared" si="2"/>
        <v>0</v>
      </c>
      <c r="P26" s="106"/>
      <c r="Q26" s="106"/>
      <c r="R26" s="106"/>
      <c r="S26" s="106"/>
      <c r="T26" s="27" t="e">
        <f>VLOOKUP(O26,'Meldeliste Garden'!$A$21:$G$51,6,FALSE)</f>
        <v>#N/A</v>
      </c>
    </row>
    <row r="27" spans="1:20" x14ac:dyDescent="0.3">
      <c r="A27" s="10"/>
      <c r="B27" s="10"/>
      <c r="C27" s="10"/>
      <c r="D27" s="10"/>
      <c r="E27" s="11" t="str">
        <f>IF(D27="","",IF(D27&gt;=Ausschreibung!$F$23,"Bambini",IF(AND(D27&gt;=Ausschreibung!$E$24,D27&lt;=Ausschreibung!$G$24),"Jugend",IF(AND(D27&gt;=Ausschreibung!$E$25,D27&lt;=Ausschreibung!$G$25),"Junioren","Ü-15"))))</f>
        <v/>
      </c>
      <c r="F27" s="103"/>
      <c r="G27" s="103"/>
      <c r="H27" s="103"/>
      <c r="I27" s="103"/>
      <c r="J27" s="103"/>
      <c r="K27" s="27">
        <f t="shared" si="0"/>
        <v>0</v>
      </c>
      <c r="L27" s="28" t="e">
        <f t="shared" si="1"/>
        <v>#N/A</v>
      </c>
      <c r="M27" s="21"/>
      <c r="N27" s="21"/>
      <c r="O27" s="106">
        <f t="shared" si="2"/>
        <v>0</v>
      </c>
      <c r="P27" s="106"/>
      <c r="Q27" s="106"/>
      <c r="R27" s="106"/>
      <c r="S27" s="106"/>
      <c r="T27" s="27" t="e">
        <f>VLOOKUP(O27,'Meldeliste Garden'!$A$21:$G$51,6,FALSE)</f>
        <v>#N/A</v>
      </c>
    </row>
    <row r="28" spans="1:20" x14ac:dyDescent="0.3">
      <c r="A28" s="10"/>
      <c r="B28" s="10"/>
      <c r="C28" s="10"/>
      <c r="D28" s="10"/>
      <c r="E28" s="11" t="str">
        <f>IF(D28="","",IF(D28&gt;=Ausschreibung!$F$23,"Bambini",IF(AND(D28&gt;=Ausschreibung!$E$24,D28&lt;=Ausschreibung!$G$24),"Jugend",IF(AND(D28&gt;=Ausschreibung!$E$25,D28&lt;=Ausschreibung!$G$25),"Junioren","Ü-15"))))</f>
        <v/>
      </c>
      <c r="F28" s="103"/>
      <c r="G28" s="103"/>
      <c r="H28" s="103"/>
      <c r="I28" s="103"/>
      <c r="J28" s="103"/>
      <c r="K28" s="27">
        <f t="shared" si="0"/>
        <v>0</v>
      </c>
      <c r="L28" s="28" t="e">
        <f t="shared" si="1"/>
        <v>#N/A</v>
      </c>
      <c r="M28" s="21"/>
      <c r="N28" s="21"/>
      <c r="O28" s="106">
        <f t="shared" si="2"/>
        <v>0</v>
      </c>
      <c r="P28" s="106"/>
      <c r="Q28" s="106"/>
      <c r="R28" s="106"/>
      <c r="S28" s="106"/>
      <c r="T28" s="27" t="e">
        <f>VLOOKUP(O28,'Meldeliste Garden'!$A$21:$G$51,6,FALSE)</f>
        <v>#N/A</v>
      </c>
    </row>
    <row r="29" spans="1:20" x14ac:dyDescent="0.3">
      <c r="A29" s="10"/>
      <c r="B29" s="10"/>
      <c r="C29" s="10"/>
      <c r="D29" s="10"/>
      <c r="E29" s="11" t="str">
        <f>IF(D29="","",IF(D29&gt;=Ausschreibung!$F$23,"Bambini",IF(AND(D29&gt;=Ausschreibung!$E$24,D29&lt;=Ausschreibung!$G$24),"Jugend",IF(AND(D29&gt;=Ausschreibung!$E$25,D29&lt;=Ausschreibung!$G$25),"Junioren","Ü-15"))))</f>
        <v/>
      </c>
      <c r="F29" s="103"/>
      <c r="G29" s="103"/>
      <c r="H29" s="103"/>
      <c r="I29" s="103"/>
      <c r="J29" s="103"/>
      <c r="K29" s="27">
        <f t="shared" si="0"/>
        <v>0</v>
      </c>
      <c r="L29" s="28" t="e">
        <f t="shared" si="1"/>
        <v>#N/A</v>
      </c>
      <c r="M29" s="21"/>
      <c r="N29" s="21"/>
      <c r="O29" s="106">
        <f t="shared" si="2"/>
        <v>0</v>
      </c>
      <c r="P29" s="106"/>
      <c r="Q29" s="106"/>
      <c r="R29" s="106"/>
      <c r="S29" s="106"/>
      <c r="T29" s="27" t="e">
        <f>VLOOKUP(O29,'Meldeliste Garden'!$A$21:$G$51,6,FALSE)</f>
        <v>#N/A</v>
      </c>
    </row>
    <row r="30" spans="1:20" x14ac:dyDescent="0.3">
      <c r="A30" s="10"/>
      <c r="B30" s="10"/>
      <c r="C30" s="10"/>
      <c r="D30" s="10"/>
      <c r="E30" s="11" t="str">
        <f>IF(D30="","",IF(D30&gt;=Ausschreibung!$F$23,"Bambini",IF(AND(D30&gt;=Ausschreibung!$E$24,D30&lt;=Ausschreibung!$G$24),"Jugend",IF(AND(D30&gt;=Ausschreibung!$E$25,D30&lt;=Ausschreibung!$G$25),"Junioren","Ü-15"))))</f>
        <v/>
      </c>
      <c r="F30" s="103"/>
      <c r="G30" s="103"/>
      <c r="H30" s="103"/>
      <c r="I30" s="103"/>
      <c r="J30" s="103"/>
      <c r="K30" s="27">
        <f t="shared" si="0"/>
        <v>0</v>
      </c>
      <c r="L30" s="28" t="e">
        <f t="shared" si="1"/>
        <v>#N/A</v>
      </c>
      <c r="M30" s="21"/>
      <c r="N30" s="21"/>
      <c r="O30" s="106">
        <f t="shared" si="2"/>
        <v>0</v>
      </c>
      <c r="P30" s="106"/>
      <c r="Q30" s="106"/>
      <c r="R30" s="106"/>
      <c r="S30" s="106"/>
      <c r="T30" s="27" t="e">
        <f>VLOOKUP(O30,'Meldeliste Garden'!$A$21:$G$51,6,FALSE)</f>
        <v>#N/A</v>
      </c>
    </row>
    <row r="31" spans="1:20" x14ac:dyDescent="0.3">
      <c r="A31" s="10"/>
      <c r="B31" s="10"/>
      <c r="C31" s="10"/>
      <c r="D31" s="10"/>
      <c r="E31" s="11" t="str">
        <f>IF(D31="","",IF(D31&gt;=Ausschreibung!$F$23,"Bambini",IF(AND(D31&gt;=Ausschreibung!$E$24,D31&lt;=Ausschreibung!$G$24),"Jugend",IF(AND(D31&gt;=Ausschreibung!$E$25,D31&lt;=Ausschreibung!$G$25),"Junioren","Ü-15"))))</f>
        <v/>
      </c>
      <c r="F31" s="103"/>
      <c r="G31" s="103"/>
      <c r="H31" s="103"/>
      <c r="I31" s="103"/>
      <c r="J31" s="103"/>
      <c r="K31" s="27">
        <f t="shared" si="0"/>
        <v>0</v>
      </c>
      <c r="L31" s="28" t="e">
        <f t="shared" si="1"/>
        <v>#N/A</v>
      </c>
      <c r="M31" s="21"/>
      <c r="N31" s="21"/>
      <c r="O31" s="106">
        <f t="shared" si="2"/>
        <v>0</v>
      </c>
      <c r="P31" s="106"/>
      <c r="Q31" s="106"/>
      <c r="R31" s="106"/>
      <c r="S31" s="106"/>
      <c r="T31" s="27" t="e">
        <f>VLOOKUP(O31,'Meldeliste Garden'!$A$21:$G$51,6,FALSE)</f>
        <v>#N/A</v>
      </c>
    </row>
    <row r="32" spans="1:20" x14ac:dyDescent="0.3">
      <c r="A32" s="10"/>
      <c r="B32" s="10"/>
      <c r="C32" s="10"/>
      <c r="D32" s="10"/>
      <c r="E32" s="11" t="str">
        <f>IF(D32="","",IF(D32&gt;=Ausschreibung!$F$23,"Bambini",IF(AND(D32&gt;=Ausschreibung!$E$24,D32&lt;=Ausschreibung!$G$24),"Jugend",IF(AND(D32&gt;=Ausschreibung!$E$25,D32&lt;=Ausschreibung!$G$25),"Junioren","Ü-15"))))</f>
        <v/>
      </c>
      <c r="F32" s="103"/>
      <c r="G32" s="103"/>
      <c r="H32" s="103"/>
      <c r="I32" s="103"/>
      <c r="J32" s="103"/>
      <c r="K32" s="27">
        <f t="shared" si="0"/>
        <v>0</v>
      </c>
      <c r="L32" s="28" t="e">
        <f t="shared" si="1"/>
        <v>#N/A</v>
      </c>
      <c r="M32" s="21"/>
      <c r="N32" s="21"/>
      <c r="O32" s="106">
        <f t="shared" si="2"/>
        <v>0</v>
      </c>
      <c r="P32" s="106"/>
      <c r="Q32" s="106"/>
      <c r="R32" s="106"/>
      <c r="S32" s="106"/>
      <c r="T32" s="27" t="e">
        <f>VLOOKUP(O32,'Meldeliste Garden'!$A$21:$G$51,6,FALSE)</f>
        <v>#N/A</v>
      </c>
    </row>
    <row r="33" spans="1:20" x14ac:dyDescent="0.3">
      <c r="A33" s="10"/>
      <c r="B33" s="10"/>
      <c r="C33" s="10"/>
      <c r="D33" s="10"/>
      <c r="E33" s="11" t="str">
        <f>IF(D33="","",IF(D33&gt;=Ausschreibung!$F$23,"Bambini",IF(AND(D33&gt;=Ausschreibung!$E$24,D33&lt;=Ausschreibung!$G$24),"Jugend",IF(AND(D33&gt;=Ausschreibung!$E$25,D33&lt;=Ausschreibung!$G$25),"Junioren","Ü-15"))))</f>
        <v/>
      </c>
      <c r="F33" s="103"/>
      <c r="G33" s="103"/>
      <c r="H33" s="103"/>
      <c r="I33" s="103"/>
      <c r="J33" s="103"/>
      <c r="K33" s="27">
        <f t="shared" si="0"/>
        <v>0</v>
      </c>
      <c r="L33" s="28" t="e">
        <f t="shared" si="1"/>
        <v>#N/A</v>
      </c>
      <c r="M33" s="21"/>
      <c r="N33" s="21"/>
      <c r="O33" s="106">
        <f t="shared" si="2"/>
        <v>0</v>
      </c>
      <c r="P33" s="106"/>
      <c r="Q33" s="106"/>
      <c r="R33" s="106"/>
      <c r="S33" s="106"/>
      <c r="T33" s="27" t="e">
        <f>VLOOKUP(O33,'Meldeliste Garden'!$A$21:$G$51,6,FALSE)</f>
        <v>#N/A</v>
      </c>
    </row>
    <row r="34" spans="1:20" x14ac:dyDescent="0.3">
      <c r="A34" s="10"/>
      <c r="B34" s="10"/>
      <c r="C34" s="10"/>
      <c r="D34" s="10"/>
      <c r="E34" s="11" t="str">
        <f>IF(D34="","",IF(D34&gt;=Ausschreibung!$F$23,"Bambini",IF(AND(D34&gt;=Ausschreibung!$E$24,D34&lt;=Ausschreibung!$G$24),"Jugend",IF(AND(D34&gt;=Ausschreibung!$E$25,D34&lt;=Ausschreibung!$G$25),"Junioren","Ü-15"))))</f>
        <v/>
      </c>
      <c r="F34" s="103"/>
      <c r="G34" s="103"/>
      <c r="H34" s="103"/>
      <c r="I34" s="103"/>
      <c r="J34" s="103"/>
      <c r="K34" s="27">
        <f t="shared" si="0"/>
        <v>0</v>
      </c>
      <c r="L34" s="28" t="e">
        <f t="shared" si="1"/>
        <v>#N/A</v>
      </c>
      <c r="M34" s="21"/>
      <c r="N34" s="21"/>
      <c r="O34" s="106">
        <f t="shared" si="2"/>
        <v>0</v>
      </c>
      <c r="P34" s="106"/>
      <c r="Q34" s="106"/>
      <c r="R34" s="106"/>
      <c r="S34" s="106"/>
      <c r="T34" s="27" t="e">
        <f>VLOOKUP(O34,'Meldeliste Garden'!$A$21:$G$51,6,FALSE)</f>
        <v>#N/A</v>
      </c>
    </row>
    <row r="35" spans="1:20" x14ac:dyDescent="0.3">
      <c r="A35" s="10"/>
      <c r="B35" s="10"/>
      <c r="C35" s="10"/>
      <c r="D35" s="10"/>
      <c r="E35" s="11" t="str">
        <f>IF(D35="","",IF(D35&gt;=Ausschreibung!$F$23,"Bambini",IF(AND(D35&gt;=Ausschreibung!$E$24,D35&lt;=Ausschreibung!$G$24),"Jugend",IF(AND(D35&gt;=Ausschreibung!$E$25,D35&lt;=Ausschreibung!$G$25),"Junioren","Ü-15"))))</f>
        <v/>
      </c>
      <c r="F35" s="103"/>
      <c r="G35" s="103"/>
      <c r="H35" s="103"/>
      <c r="I35" s="103"/>
      <c r="J35" s="103"/>
      <c r="K35" s="27">
        <f t="shared" si="0"/>
        <v>0</v>
      </c>
      <c r="L35" s="28" t="e">
        <f t="shared" si="1"/>
        <v>#N/A</v>
      </c>
      <c r="M35" s="21"/>
      <c r="N35" s="21"/>
      <c r="O35" s="106">
        <f t="shared" si="2"/>
        <v>0</v>
      </c>
      <c r="P35" s="106"/>
      <c r="Q35" s="106"/>
      <c r="R35" s="106"/>
      <c r="S35" s="106"/>
      <c r="T35" s="27" t="e">
        <f>VLOOKUP(O35,'Meldeliste Garden'!$A$21:$G$51,6,FALSE)</f>
        <v>#N/A</v>
      </c>
    </row>
    <row r="36" spans="1:20" x14ac:dyDescent="0.3">
      <c r="A36" s="10"/>
      <c r="B36" s="10"/>
      <c r="C36" s="10"/>
      <c r="D36" s="10"/>
      <c r="E36" s="11" t="str">
        <f>IF(D36="","",IF(D36&gt;=Ausschreibung!$F$23,"Bambini",IF(AND(D36&gt;=Ausschreibung!$E$24,D36&lt;=Ausschreibung!$G$24),"Jugend",IF(AND(D36&gt;=Ausschreibung!$E$25,D36&lt;=Ausschreibung!$G$25),"Junioren","Ü-15"))))</f>
        <v/>
      </c>
      <c r="F36" s="103"/>
      <c r="G36" s="103"/>
      <c r="H36" s="103"/>
      <c r="I36" s="103"/>
      <c r="J36" s="103"/>
      <c r="K36" s="27">
        <f t="shared" si="0"/>
        <v>0</v>
      </c>
      <c r="L36" s="28" t="e">
        <f t="shared" si="1"/>
        <v>#N/A</v>
      </c>
      <c r="M36" s="21"/>
      <c r="N36" s="21"/>
      <c r="O36" s="106">
        <f t="shared" si="2"/>
        <v>0</v>
      </c>
      <c r="P36" s="106"/>
      <c r="Q36" s="106"/>
      <c r="R36" s="106"/>
      <c r="S36" s="106"/>
      <c r="T36" s="27" t="e">
        <f>VLOOKUP(O36,'Meldeliste Garden'!$A$21:$G$51,6,FALSE)</f>
        <v>#N/A</v>
      </c>
    </row>
    <row r="37" spans="1:20" x14ac:dyDescent="0.3">
      <c r="A37" s="10"/>
      <c r="B37" s="10"/>
      <c r="C37" s="10"/>
      <c r="D37" s="10"/>
      <c r="E37" s="11" t="str">
        <f>IF(D37="","",IF(D37&gt;=Ausschreibung!$F$23,"Bambini",IF(AND(D37&gt;=Ausschreibung!$E$24,D37&lt;=Ausschreibung!$G$24),"Jugend",IF(AND(D37&gt;=Ausschreibung!$E$25,D37&lt;=Ausschreibung!$G$25),"Junioren","Ü-15"))))</f>
        <v/>
      </c>
      <c r="F37" s="103"/>
      <c r="G37" s="103"/>
      <c r="H37" s="103"/>
      <c r="I37" s="103"/>
      <c r="J37" s="103"/>
      <c r="K37" s="27">
        <f t="shared" si="0"/>
        <v>0</v>
      </c>
      <c r="L37" s="28" t="e">
        <f t="shared" si="1"/>
        <v>#N/A</v>
      </c>
      <c r="M37" s="21"/>
      <c r="N37" s="21"/>
      <c r="O37" s="106">
        <f t="shared" si="2"/>
        <v>0</v>
      </c>
      <c r="P37" s="106"/>
      <c r="Q37" s="106"/>
      <c r="R37" s="106"/>
      <c r="S37" s="106"/>
      <c r="T37" s="27" t="e">
        <f>VLOOKUP(O37,'Meldeliste Garden'!$A$21:$G$51,6,FALSE)</f>
        <v>#N/A</v>
      </c>
    </row>
    <row r="38" spans="1:20" x14ac:dyDescent="0.3">
      <c r="A38" s="10"/>
      <c r="B38" s="10"/>
      <c r="C38" s="10"/>
      <c r="D38" s="10"/>
      <c r="E38" s="11" t="str">
        <f>IF(D38="","",IF(D38&gt;=Ausschreibung!$F$23,"Bambini",IF(AND(D38&gt;=Ausschreibung!$E$24,D38&lt;=Ausschreibung!$G$24),"Jugend",IF(AND(D38&gt;=Ausschreibung!$E$25,D38&lt;=Ausschreibung!$G$25),"Junioren","Ü-15"))))</f>
        <v/>
      </c>
      <c r="F38" s="103"/>
      <c r="G38" s="103"/>
      <c r="H38" s="103"/>
      <c r="I38" s="103"/>
      <c r="J38" s="103"/>
      <c r="K38" s="27">
        <f t="shared" si="0"/>
        <v>0</v>
      </c>
      <c r="L38" s="28" t="e">
        <f t="shared" si="1"/>
        <v>#N/A</v>
      </c>
      <c r="M38" s="21"/>
      <c r="N38" s="21"/>
      <c r="O38" s="106">
        <f t="shared" si="2"/>
        <v>0</v>
      </c>
      <c r="P38" s="106"/>
      <c r="Q38" s="106"/>
      <c r="R38" s="106"/>
      <c r="S38" s="106"/>
      <c r="T38" s="27" t="e">
        <f>VLOOKUP(O38,'Meldeliste Garden'!$A$21:$G$51,6,FALSE)</f>
        <v>#N/A</v>
      </c>
    </row>
    <row r="39" spans="1:20" x14ac:dyDescent="0.3">
      <c r="A39" s="10"/>
      <c r="B39" s="10"/>
      <c r="C39" s="10"/>
      <c r="D39" s="10"/>
      <c r="E39" s="11" t="str">
        <f>IF(D39="","",IF(D39&gt;=Ausschreibung!$F$23,"Bambini",IF(AND(D39&gt;=Ausschreibung!$E$24,D39&lt;=Ausschreibung!$G$24),"Jugend",IF(AND(D39&gt;=Ausschreibung!$E$25,D39&lt;=Ausschreibung!$G$25),"Junioren","Ü-15"))))</f>
        <v/>
      </c>
      <c r="F39" s="103"/>
      <c r="G39" s="103"/>
      <c r="H39" s="103"/>
      <c r="I39" s="103"/>
      <c r="J39" s="103"/>
      <c r="K39" s="27">
        <f t="shared" si="0"/>
        <v>0</v>
      </c>
      <c r="L39" s="28" t="e">
        <f t="shared" si="1"/>
        <v>#N/A</v>
      </c>
      <c r="M39" s="21"/>
      <c r="N39" s="21"/>
      <c r="O39" s="106">
        <f t="shared" si="2"/>
        <v>0</v>
      </c>
      <c r="P39" s="106"/>
      <c r="Q39" s="106"/>
      <c r="R39" s="106"/>
      <c r="S39" s="106"/>
      <c r="T39" s="27" t="e">
        <f>VLOOKUP(O39,'Meldeliste Garden'!$A$21:$G$51,6,FALSE)</f>
        <v>#N/A</v>
      </c>
    </row>
    <row r="40" spans="1:20" x14ac:dyDescent="0.3">
      <c r="A40" s="10"/>
      <c r="B40" s="10"/>
      <c r="C40" s="10"/>
      <c r="D40" s="10"/>
      <c r="E40" s="11" t="str">
        <f>IF(D40="","",IF(D40&gt;=Ausschreibung!$F$23,"Bambini",IF(AND(D40&gt;=Ausschreibung!$E$24,D40&lt;=Ausschreibung!$G$24),"Jugend",IF(AND(D40&gt;=Ausschreibung!$E$25,D40&lt;=Ausschreibung!$G$25),"Junioren","Ü-15"))))</f>
        <v/>
      </c>
      <c r="F40" s="103"/>
      <c r="G40" s="103"/>
      <c r="H40" s="103"/>
      <c r="I40" s="103"/>
      <c r="J40" s="103"/>
      <c r="K40" s="27">
        <f t="shared" si="0"/>
        <v>0</v>
      </c>
      <c r="L40" s="28" t="e">
        <f t="shared" si="1"/>
        <v>#N/A</v>
      </c>
      <c r="M40" s="21"/>
      <c r="N40" s="21"/>
      <c r="O40" s="106">
        <f t="shared" si="2"/>
        <v>0</v>
      </c>
      <c r="P40" s="106"/>
      <c r="Q40" s="106"/>
      <c r="R40" s="106"/>
      <c r="S40" s="106"/>
      <c r="T40" s="27" t="e">
        <f>VLOOKUP(O40,'Meldeliste Garden'!$A$21:$G$51,6,FALSE)</f>
        <v>#N/A</v>
      </c>
    </row>
    <row r="41" spans="1:20" x14ac:dyDescent="0.3">
      <c r="A41" s="10"/>
      <c r="B41" s="10"/>
      <c r="C41" s="10"/>
      <c r="D41" s="10"/>
      <c r="E41" s="11" t="str">
        <f>IF(D41="","",IF(D41&gt;=Ausschreibung!$F$23,"Bambini",IF(AND(D41&gt;=Ausschreibung!$E$24,D41&lt;=Ausschreibung!$G$24),"Jugend",IF(AND(D41&gt;=Ausschreibung!$E$25,D41&lt;=Ausschreibung!$G$25),"Junioren","Ü-15"))))</f>
        <v/>
      </c>
      <c r="F41" s="103"/>
      <c r="G41" s="103"/>
      <c r="H41" s="103"/>
      <c r="I41" s="103"/>
      <c r="J41" s="103"/>
      <c r="K41" s="27">
        <f t="shared" si="0"/>
        <v>0</v>
      </c>
      <c r="L41" s="28" t="e">
        <f t="shared" si="1"/>
        <v>#N/A</v>
      </c>
      <c r="M41" s="21"/>
      <c r="N41" s="21"/>
      <c r="O41" s="106">
        <f t="shared" si="2"/>
        <v>0</v>
      </c>
      <c r="P41" s="106"/>
      <c r="Q41" s="106"/>
      <c r="R41" s="106"/>
      <c r="S41" s="106"/>
      <c r="T41" s="27" t="e">
        <f>VLOOKUP(O41,'Meldeliste Garden'!$A$21:$G$51,6,FALSE)</f>
        <v>#N/A</v>
      </c>
    </row>
    <row r="42" spans="1:20" x14ac:dyDescent="0.3">
      <c r="A42" s="10"/>
      <c r="B42" s="10"/>
      <c r="C42" s="10"/>
      <c r="D42" s="10"/>
      <c r="E42" s="11" t="str">
        <f>IF(D42="","",IF(D42&gt;=Ausschreibung!$F$23,"Bambini",IF(AND(D42&gt;=Ausschreibung!$E$24,D42&lt;=Ausschreibung!$G$24),"Jugend",IF(AND(D42&gt;=Ausschreibung!$E$25,D42&lt;=Ausschreibung!$G$25),"Junioren","Ü-15"))))</f>
        <v/>
      </c>
      <c r="F42" s="103"/>
      <c r="G42" s="103"/>
      <c r="H42" s="103"/>
      <c r="I42" s="103"/>
      <c r="J42" s="103"/>
      <c r="K42" s="27">
        <f t="shared" si="0"/>
        <v>0</v>
      </c>
      <c r="L42" s="28" t="e">
        <f t="shared" si="1"/>
        <v>#N/A</v>
      </c>
      <c r="M42" s="21"/>
      <c r="N42" s="21"/>
      <c r="O42" s="106">
        <f t="shared" si="2"/>
        <v>0</v>
      </c>
      <c r="P42" s="106"/>
      <c r="Q42" s="106"/>
      <c r="R42" s="106"/>
      <c r="S42" s="106"/>
      <c r="T42" s="27" t="e">
        <f>VLOOKUP(O42,'Meldeliste Garden'!$A$21:$G$51,6,FALSE)</f>
        <v>#N/A</v>
      </c>
    </row>
    <row r="43" spans="1:20" x14ac:dyDescent="0.3">
      <c r="A43" s="10"/>
      <c r="B43" s="10"/>
      <c r="C43" s="10"/>
      <c r="D43" s="10"/>
      <c r="E43" s="11" t="str">
        <f>IF(D43="","",IF(D43&gt;=Ausschreibung!$F$23,"Bambini",IF(AND(D43&gt;=Ausschreibung!$E$24,D43&lt;=Ausschreibung!$G$24),"Jugend",IF(AND(D43&gt;=Ausschreibung!$E$25,D43&lt;=Ausschreibung!$G$25),"Junioren","Ü-15"))))</f>
        <v/>
      </c>
      <c r="F43" s="103"/>
      <c r="G43" s="103"/>
      <c r="H43" s="103"/>
      <c r="I43" s="103"/>
      <c r="J43" s="103"/>
      <c r="K43" s="27">
        <f t="shared" si="0"/>
        <v>0</v>
      </c>
      <c r="L43" s="28" t="e">
        <f t="shared" si="1"/>
        <v>#N/A</v>
      </c>
      <c r="M43" s="21"/>
      <c r="N43" s="21"/>
      <c r="O43" s="106">
        <f t="shared" si="2"/>
        <v>0</v>
      </c>
      <c r="P43" s="106"/>
      <c r="Q43" s="106"/>
      <c r="R43" s="106"/>
      <c r="S43" s="106"/>
      <c r="T43" s="27" t="e">
        <f>VLOOKUP(O43,'Meldeliste Garden'!$A$21:$G$51,6,FALSE)</f>
        <v>#N/A</v>
      </c>
    </row>
    <row r="44" spans="1:20" x14ac:dyDescent="0.3">
      <c r="A44" s="10"/>
      <c r="B44" s="10"/>
      <c r="C44" s="10"/>
      <c r="D44" s="10"/>
      <c r="E44" s="11" t="str">
        <f>IF(D44="","",IF(D44&gt;=Ausschreibung!$F$23,"Bambini",IF(AND(D44&gt;=Ausschreibung!$E$24,D44&lt;=Ausschreibung!$G$24),"Jugend",IF(AND(D44&gt;=Ausschreibung!$E$25,D44&lt;=Ausschreibung!$G$25),"Junioren","Ü-15"))))</f>
        <v/>
      </c>
      <c r="F44" s="103"/>
      <c r="G44" s="103"/>
      <c r="H44" s="103"/>
      <c r="I44" s="103"/>
      <c r="J44" s="103"/>
      <c r="K44" s="27">
        <f t="shared" si="0"/>
        <v>0</v>
      </c>
      <c r="L44" s="28" t="e">
        <f t="shared" si="1"/>
        <v>#N/A</v>
      </c>
      <c r="M44" s="21"/>
      <c r="N44" s="21"/>
      <c r="O44" s="106">
        <f t="shared" si="2"/>
        <v>0</v>
      </c>
      <c r="P44" s="106"/>
      <c r="Q44" s="106"/>
      <c r="R44" s="106"/>
      <c r="S44" s="106"/>
      <c r="T44" s="27" t="e">
        <f>VLOOKUP(O44,'Meldeliste Garden'!$A$21:$G$51,6,FALSE)</f>
        <v>#N/A</v>
      </c>
    </row>
    <row r="45" spans="1:20" x14ac:dyDescent="0.3">
      <c r="A45" s="10"/>
      <c r="B45" s="10"/>
      <c r="C45" s="10"/>
      <c r="D45" s="10"/>
      <c r="E45" s="11" t="str">
        <f>IF(D45="","",IF(D45&gt;=Ausschreibung!$F$23,"Bambini",IF(AND(D45&gt;=Ausschreibung!$E$24,D45&lt;=Ausschreibung!$G$24),"Jugend",IF(AND(D45&gt;=Ausschreibung!$E$25,D45&lt;=Ausschreibung!$G$25),"Junioren","Ü-15"))))</f>
        <v/>
      </c>
      <c r="F45" s="103"/>
      <c r="G45" s="103"/>
      <c r="H45" s="103"/>
      <c r="I45" s="103"/>
      <c r="J45" s="103"/>
      <c r="K45" s="27">
        <f t="shared" si="0"/>
        <v>0</v>
      </c>
      <c r="L45" s="28" t="e">
        <f t="shared" si="1"/>
        <v>#N/A</v>
      </c>
      <c r="M45" s="21"/>
      <c r="N45" s="21"/>
      <c r="O45" s="106">
        <f t="shared" si="2"/>
        <v>0</v>
      </c>
      <c r="P45" s="106"/>
      <c r="Q45" s="106"/>
      <c r="R45" s="106"/>
      <c r="S45" s="106"/>
      <c r="T45" s="27" t="e">
        <f>VLOOKUP(O45,'Meldeliste Garden'!$A$21:$G$51,6,FALSE)</f>
        <v>#N/A</v>
      </c>
    </row>
    <row r="46" spans="1:20" x14ac:dyDescent="0.3">
      <c r="A46" s="10"/>
      <c r="B46" s="10"/>
      <c r="C46" s="10"/>
      <c r="D46" s="10"/>
      <c r="E46" s="11" t="str">
        <f>IF(D46="","",IF(D46&gt;=Ausschreibung!$F$23,"Bambini",IF(AND(D46&gt;=Ausschreibung!$E$24,D46&lt;=Ausschreibung!$G$24),"Jugend",IF(AND(D46&gt;=Ausschreibung!$E$25,D46&lt;=Ausschreibung!$G$25),"Junioren","Ü-15"))))</f>
        <v/>
      </c>
      <c r="F46" s="103"/>
      <c r="G46" s="103"/>
      <c r="H46" s="103"/>
      <c r="I46" s="103"/>
      <c r="J46" s="103"/>
      <c r="K46" s="27">
        <f t="shared" si="0"/>
        <v>0</v>
      </c>
      <c r="L46" s="28" t="e">
        <f t="shared" si="1"/>
        <v>#N/A</v>
      </c>
      <c r="M46" s="21"/>
      <c r="N46" s="21"/>
      <c r="O46" s="106">
        <f t="shared" si="2"/>
        <v>0</v>
      </c>
      <c r="P46" s="106"/>
      <c r="Q46" s="106"/>
      <c r="R46" s="106"/>
      <c r="S46" s="106"/>
      <c r="T46" s="27" t="e">
        <f>VLOOKUP(O46,'Meldeliste Garden'!$A$21:$G$51,6,FALSE)</f>
        <v>#N/A</v>
      </c>
    </row>
    <row r="47" spans="1:20" x14ac:dyDescent="0.3">
      <c r="A47" s="10"/>
      <c r="B47" s="10"/>
      <c r="C47" s="10"/>
      <c r="D47" s="10"/>
      <c r="E47" s="11" t="str">
        <f>IF(D47="","",IF(D47&gt;=Ausschreibung!$F$23,"Bambini",IF(AND(D47&gt;=Ausschreibung!$E$24,D47&lt;=Ausschreibung!$G$24),"Jugend",IF(AND(D47&gt;=Ausschreibung!$E$25,D47&lt;=Ausschreibung!$G$25),"Junioren","Ü-15"))))</f>
        <v/>
      </c>
      <c r="F47" s="103"/>
      <c r="G47" s="103"/>
      <c r="H47" s="103"/>
      <c r="I47" s="103"/>
      <c r="J47" s="103"/>
      <c r="K47" s="27">
        <f t="shared" si="0"/>
        <v>0</v>
      </c>
      <c r="L47" s="28" t="e">
        <f t="shared" si="1"/>
        <v>#N/A</v>
      </c>
      <c r="M47" s="21"/>
      <c r="N47" s="21"/>
      <c r="O47" s="106">
        <f t="shared" si="2"/>
        <v>0</v>
      </c>
      <c r="P47" s="106"/>
      <c r="Q47" s="106"/>
      <c r="R47" s="106"/>
      <c r="S47" s="106"/>
      <c r="T47" s="27" t="e">
        <f>VLOOKUP(O47,'Meldeliste Garden'!$A$21:$G$51,6,FALSE)</f>
        <v>#N/A</v>
      </c>
    </row>
    <row r="48" spans="1:20" x14ac:dyDescent="0.3">
      <c r="A48" s="10"/>
      <c r="B48" s="10"/>
      <c r="C48" s="10"/>
      <c r="D48" s="10"/>
      <c r="E48" s="11" t="str">
        <f>IF(D48="","",IF(D48&gt;=Ausschreibung!$F$23,"Bambini",IF(AND(D48&gt;=Ausschreibung!$E$24,D48&lt;=Ausschreibung!$G$24),"Jugend",IF(AND(D48&gt;=Ausschreibung!$E$25,D48&lt;=Ausschreibung!$G$25),"Junioren","Ü-15"))))</f>
        <v/>
      </c>
      <c r="F48" s="103"/>
      <c r="G48" s="103"/>
      <c r="H48" s="103"/>
      <c r="I48" s="103"/>
      <c r="J48" s="103"/>
      <c r="K48" s="27">
        <f t="shared" si="0"/>
        <v>0</v>
      </c>
      <c r="L48" s="28" t="e">
        <f t="shared" si="1"/>
        <v>#N/A</v>
      </c>
      <c r="M48" s="21"/>
      <c r="N48" s="21"/>
      <c r="O48" s="106">
        <f t="shared" si="2"/>
        <v>0</v>
      </c>
      <c r="P48" s="106"/>
      <c r="Q48" s="106"/>
      <c r="R48" s="106"/>
      <c r="S48" s="106"/>
      <c r="T48" s="27" t="e">
        <f>VLOOKUP(O48,'Meldeliste Garden'!$A$21:$G$51,6,FALSE)</f>
        <v>#N/A</v>
      </c>
    </row>
    <row r="49" spans="1:20" x14ac:dyDescent="0.3">
      <c r="A49" s="10"/>
      <c r="B49" s="10"/>
      <c r="C49" s="10"/>
      <c r="D49" s="10"/>
      <c r="E49" s="11" t="str">
        <f>IF(D49="","",IF(D49&gt;=Ausschreibung!$F$23,"Bambini",IF(AND(D49&gt;=Ausschreibung!$E$24,D49&lt;=Ausschreibung!$G$24),"Jugend",IF(AND(D49&gt;=Ausschreibung!$E$25,D49&lt;=Ausschreibung!$G$25),"Junioren","Ü-15"))))</f>
        <v/>
      </c>
      <c r="F49" s="103"/>
      <c r="G49" s="103"/>
      <c r="H49" s="103"/>
      <c r="I49" s="103"/>
      <c r="J49" s="103"/>
      <c r="K49" s="27">
        <f t="shared" si="0"/>
        <v>0</v>
      </c>
      <c r="L49" s="28" t="e">
        <f t="shared" si="1"/>
        <v>#N/A</v>
      </c>
      <c r="M49" s="21"/>
      <c r="N49" s="21"/>
      <c r="O49" s="106">
        <f t="shared" si="2"/>
        <v>0</v>
      </c>
      <c r="P49" s="106"/>
      <c r="Q49" s="106"/>
      <c r="R49" s="106"/>
      <c r="S49" s="106"/>
      <c r="T49" s="27" t="e">
        <f>VLOOKUP(O49,'Meldeliste Garden'!$A$21:$G$51,6,FALSE)</f>
        <v>#N/A</v>
      </c>
    </row>
    <row r="50" spans="1:20" x14ac:dyDescent="0.3">
      <c r="A50" s="10"/>
      <c r="B50" s="10"/>
      <c r="C50" s="10"/>
      <c r="D50" s="10"/>
      <c r="E50" s="11" t="str">
        <f>IF(D50="","",IF(D50&gt;=Ausschreibung!$F$23,"Bambini",IF(AND(D50&gt;=Ausschreibung!$E$24,D50&lt;=Ausschreibung!$G$24),"Jugend",IF(AND(D50&gt;=Ausschreibung!$E$25,D50&lt;=Ausschreibung!$G$25),"Junioren","Ü-15"))))</f>
        <v/>
      </c>
      <c r="F50" s="103"/>
      <c r="G50" s="103"/>
      <c r="H50" s="103"/>
      <c r="I50" s="103"/>
      <c r="J50" s="103"/>
      <c r="K50" s="27">
        <f t="shared" si="0"/>
        <v>0</v>
      </c>
      <c r="L50" s="28" t="e">
        <f t="shared" si="1"/>
        <v>#N/A</v>
      </c>
      <c r="M50" s="21"/>
      <c r="N50" s="21"/>
      <c r="O50" s="106">
        <f>F50</f>
        <v>0</v>
      </c>
      <c r="P50" s="106"/>
      <c r="Q50" s="106"/>
      <c r="R50" s="106"/>
      <c r="S50" s="106"/>
      <c r="T50" s="27" t="e">
        <f>VLOOKUP(O50,'Meldeliste Garden'!$A$21:$G$51,6,FALSE)</f>
        <v>#N/A</v>
      </c>
    </row>
    <row r="51" spans="1:20" x14ac:dyDescent="0.3">
      <c r="A51" s="10"/>
      <c r="B51" s="10"/>
      <c r="C51" s="10"/>
      <c r="D51" s="10"/>
      <c r="E51" s="11" t="str">
        <f>IF(D51="","",IF(D51&gt;=Ausschreibung!$F$23,"Bambini",IF(AND(D51&gt;=Ausschreibung!$E$24,D51&lt;=Ausschreibung!$G$24),"Jugend",IF(AND(D51&gt;=Ausschreibung!$E$25,D51&lt;=Ausschreibung!$G$25),"Junioren","Ü-15"))))</f>
        <v/>
      </c>
      <c r="F51" s="103"/>
      <c r="G51" s="103"/>
      <c r="H51" s="103"/>
      <c r="I51" s="103"/>
      <c r="J51" s="103"/>
      <c r="K51" s="27">
        <f t="shared" si="0"/>
        <v>0</v>
      </c>
    </row>
    <row r="52" spans="1:20" x14ac:dyDescent="0.3">
      <c r="A52" s="10"/>
      <c r="B52" s="10"/>
      <c r="C52" s="10"/>
      <c r="D52" s="10"/>
      <c r="E52" s="11" t="str">
        <f>IF(D52="","",IF(D52&gt;=Ausschreibung!$F$23,"Bambini",IF(AND(D52&gt;=Ausschreibung!$E$24,D52&lt;=Ausschreibung!$G$24),"Jugend",IF(AND(D52&gt;=Ausschreibung!$E$25,D52&lt;=Ausschreibung!$G$25),"Junioren","Ü-15"))))</f>
        <v/>
      </c>
      <c r="F52" s="103"/>
      <c r="G52" s="103"/>
      <c r="H52" s="103"/>
      <c r="I52" s="103"/>
      <c r="J52" s="103"/>
      <c r="K52" s="27">
        <f t="shared" si="0"/>
        <v>0</v>
      </c>
    </row>
    <row r="53" spans="1:20" x14ac:dyDescent="0.3">
      <c r="A53" s="10"/>
      <c r="B53" s="10"/>
      <c r="C53" s="10"/>
      <c r="D53" s="10"/>
      <c r="E53" s="11" t="str">
        <f>IF(D53="","",IF(D53&gt;=Ausschreibung!$F$23,"Bambini",IF(AND(D53&gt;=Ausschreibung!$E$24,D53&lt;=Ausschreibung!$G$24),"Jugend",IF(AND(D53&gt;=Ausschreibung!$E$25,D53&lt;=Ausschreibung!$G$25),"Junioren","Ü-15"))))</f>
        <v/>
      </c>
      <c r="F53" s="103"/>
      <c r="G53" s="103"/>
      <c r="H53" s="103"/>
      <c r="I53" s="103"/>
      <c r="J53" s="103"/>
      <c r="K53" s="27">
        <f t="shared" si="0"/>
        <v>0</v>
      </c>
    </row>
    <row r="54" spans="1:20" x14ac:dyDescent="0.3">
      <c r="A54" s="10"/>
      <c r="B54" s="10"/>
      <c r="C54" s="10"/>
      <c r="D54" s="10"/>
      <c r="E54" s="11" t="str">
        <f>IF(D54="","",IF(D54&gt;=Ausschreibung!$F$23,"Bambini",IF(AND(D54&gt;=Ausschreibung!$E$24,D54&lt;=Ausschreibung!$G$24),"Jugend",IF(AND(D54&gt;=Ausschreibung!$E$25,D54&lt;=Ausschreibung!$G$25),"Junioren","Ü-15"))))</f>
        <v/>
      </c>
      <c r="F54" s="103"/>
      <c r="G54" s="103"/>
      <c r="H54" s="103"/>
      <c r="I54" s="103"/>
      <c r="J54" s="103"/>
      <c r="K54" s="27">
        <f t="shared" si="0"/>
        <v>0</v>
      </c>
    </row>
    <row r="55" spans="1:20" x14ac:dyDescent="0.3">
      <c r="A55" s="10"/>
      <c r="B55" s="10"/>
      <c r="C55" s="10"/>
      <c r="D55" s="10"/>
      <c r="E55" s="11" t="str">
        <f>IF(D55="","",IF(D55&gt;=Ausschreibung!$F$23,"Bambini",IF(AND(D55&gt;=Ausschreibung!$E$24,D55&lt;=Ausschreibung!$G$24),"Jugend",IF(AND(D55&gt;=Ausschreibung!$E$25,D55&lt;=Ausschreibung!$G$25),"Junioren","Ü-15"))))</f>
        <v/>
      </c>
      <c r="F55" s="103"/>
      <c r="G55" s="103"/>
      <c r="H55" s="103"/>
      <c r="I55" s="103"/>
      <c r="J55" s="103"/>
      <c r="K55" s="27">
        <f t="shared" si="0"/>
        <v>0</v>
      </c>
    </row>
    <row r="56" spans="1:20" x14ac:dyDescent="0.3">
      <c r="A56" s="10"/>
      <c r="B56" s="10"/>
      <c r="C56" s="10"/>
      <c r="D56" s="10"/>
      <c r="E56" s="11" t="str">
        <f>IF(D56="","",IF(D56&gt;=Ausschreibung!$F$23,"Bambini",IF(AND(D56&gt;=Ausschreibung!$E$24,D56&lt;=Ausschreibung!$G$24),"Jugend",IF(AND(D56&gt;=Ausschreibung!$E$25,D56&lt;=Ausschreibung!$G$25),"Junioren","Ü-15"))))</f>
        <v/>
      </c>
      <c r="F56" s="103"/>
      <c r="G56" s="103"/>
      <c r="H56" s="103"/>
      <c r="I56" s="103"/>
      <c r="J56" s="103"/>
      <c r="K56" s="27">
        <f t="shared" si="0"/>
        <v>0</v>
      </c>
    </row>
    <row r="57" spans="1:20" x14ac:dyDescent="0.3">
      <c r="A57" s="10"/>
      <c r="B57" s="10"/>
      <c r="C57" s="10"/>
      <c r="D57" s="10"/>
      <c r="E57" s="11" t="str">
        <f>IF(D57="","",IF(D57&gt;=Ausschreibung!$F$23,"Bambini",IF(AND(D57&gt;=Ausschreibung!$E$24,D57&lt;=Ausschreibung!$G$24),"Jugend",IF(AND(D57&gt;=Ausschreibung!$E$25,D57&lt;=Ausschreibung!$G$25),"Junioren","Ü-15"))))</f>
        <v/>
      </c>
      <c r="F57" s="103"/>
      <c r="G57" s="103"/>
      <c r="H57" s="103"/>
      <c r="I57" s="103"/>
      <c r="J57" s="103"/>
      <c r="K57" s="27">
        <f t="shared" si="0"/>
        <v>0</v>
      </c>
    </row>
    <row r="58" spans="1:20" x14ac:dyDescent="0.3">
      <c r="A58" s="10"/>
      <c r="B58" s="10"/>
      <c r="C58" s="10"/>
      <c r="D58" s="10"/>
      <c r="E58" s="11" t="str">
        <f>IF(D58="","",IF(D58&gt;=Ausschreibung!$F$23,"Bambini",IF(AND(D58&gt;=Ausschreibung!$E$24,D58&lt;=Ausschreibung!$G$24),"Jugend",IF(AND(D58&gt;=Ausschreibung!$E$25,D58&lt;=Ausschreibung!$G$25),"Junioren","Ü-15"))))</f>
        <v/>
      </c>
      <c r="F58" s="103"/>
      <c r="G58" s="103"/>
      <c r="H58" s="103"/>
      <c r="I58" s="103"/>
      <c r="J58" s="103"/>
      <c r="K58" s="27">
        <f t="shared" si="0"/>
        <v>0</v>
      </c>
    </row>
    <row r="59" spans="1:20" x14ac:dyDescent="0.3">
      <c r="A59" s="10"/>
      <c r="B59" s="10"/>
      <c r="C59" s="10"/>
      <c r="D59" s="10"/>
      <c r="E59" s="11" t="str">
        <f>IF(D59="","",IF(D59&gt;=Ausschreibung!$F$23,"Bambini",IF(AND(D59&gt;=Ausschreibung!$E$24,D59&lt;=Ausschreibung!$G$24),"Jugend",IF(AND(D59&gt;=Ausschreibung!$E$25,D59&lt;=Ausschreibung!$G$25),"Junioren","Ü-15"))))</f>
        <v/>
      </c>
      <c r="F59" s="103"/>
      <c r="G59" s="103"/>
      <c r="H59" s="103"/>
      <c r="I59" s="103"/>
      <c r="J59" s="103"/>
      <c r="K59" s="27">
        <f t="shared" si="0"/>
        <v>0</v>
      </c>
    </row>
    <row r="60" spans="1:20" x14ac:dyDescent="0.3">
      <c r="A60" s="10"/>
      <c r="B60" s="10"/>
      <c r="C60" s="10"/>
      <c r="D60" s="10"/>
      <c r="E60" s="11" t="str">
        <f>IF(D60="","",IF(D60&gt;=Ausschreibung!$F$23,"Bambini",IF(AND(D60&gt;=Ausschreibung!$E$24,D60&lt;=Ausschreibung!$G$24),"Jugend",IF(AND(D60&gt;=Ausschreibung!$E$25,D60&lt;=Ausschreibung!$G$25),"Junioren","Ü-15"))))</f>
        <v/>
      </c>
      <c r="F60" s="103"/>
      <c r="G60" s="103"/>
      <c r="H60" s="103"/>
      <c r="I60" s="103"/>
      <c r="J60" s="103"/>
      <c r="K60" s="27">
        <f t="shared" si="0"/>
        <v>0</v>
      </c>
    </row>
    <row r="61" spans="1:20" x14ac:dyDescent="0.3">
      <c r="A61" s="10"/>
      <c r="B61" s="10"/>
      <c r="C61" s="10"/>
      <c r="D61" s="10"/>
      <c r="E61" s="11" t="str">
        <f>IF(D61="","",IF(D61&gt;=Ausschreibung!$F$23,"Bambini",IF(AND(D61&gt;=Ausschreibung!$E$24,D61&lt;=Ausschreibung!$G$24),"Jugend",IF(AND(D61&gt;=Ausschreibung!$E$25,D61&lt;=Ausschreibung!$G$25),"Junioren","Ü-15"))))</f>
        <v/>
      </c>
      <c r="F61" s="103"/>
      <c r="G61" s="103"/>
      <c r="H61" s="103"/>
      <c r="I61" s="103"/>
      <c r="J61" s="103"/>
      <c r="K61" s="27">
        <f t="shared" si="0"/>
        <v>0</v>
      </c>
    </row>
    <row r="62" spans="1:20" x14ac:dyDescent="0.3">
      <c r="A62" s="10"/>
      <c r="B62" s="10"/>
      <c r="C62" s="10"/>
      <c r="D62" s="10"/>
      <c r="E62" s="11" t="str">
        <f>IF(D62="","",IF(D62&gt;=Ausschreibung!$F$23,"Bambini",IF(AND(D62&gt;=Ausschreibung!$E$24,D62&lt;=Ausschreibung!$G$24),"Jugend",IF(AND(D62&gt;=Ausschreibung!$E$25,D62&lt;=Ausschreibung!$G$25),"Junioren","Ü-15"))))</f>
        <v/>
      </c>
      <c r="F62" s="103"/>
      <c r="G62" s="103"/>
      <c r="H62" s="103"/>
      <c r="I62" s="103"/>
      <c r="J62" s="103"/>
      <c r="K62" s="27">
        <f t="shared" si="0"/>
        <v>0</v>
      </c>
    </row>
    <row r="63" spans="1:20" x14ac:dyDescent="0.3">
      <c r="A63" s="10"/>
      <c r="B63" s="10"/>
      <c r="C63" s="10"/>
      <c r="D63" s="10"/>
      <c r="E63" s="11" t="str">
        <f>IF(D63="","",IF(D63&gt;=Ausschreibung!$F$23,"Bambini",IF(AND(D63&gt;=Ausschreibung!$E$24,D63&lt;=Ausschreibung!$G$24),"Jugend",IF(AND(D63&gt;=Ausschreibung!$E$25,D63&lt;=Ausschreibung!$G$25),"Junioren","Ü-15"))))</f>
        <v/>
      </c>
      <c r="F63" s="103"/>
      <c r="G63" s="103"/>
      <c r="H63" s="103"/>
      <c r="I63" s="103"/>
      <c r="J63" s="103"/>
      <c r="K63" s="27">
        <f t="shared" si="0"/>
        <v>0</v>
      </c>
    </row>
    <row r="64" spans="1:20" x14ac:dyDescent="0.3">
      <c r="A64" s="10"/>
      <c r="B64" s="10"/>
      <c r="C64" s="10"/>
      <c r="D64" s="10"/>
      <c r="E64" s="11" t="str">
        <f>IF(D64="","",IF(D64&gt;=Ausschreibung!$F$23,"Bambini",IF(AND(D64&gt;=Ausschreibung!$E$24,D64&lt;=Ausschreibung!$G$24),"Jugend",IF(AND(D64&gt;=Ausschreibung!$E$25,D64&lt;=Ausschreibung!$G$25),"Junioren","Ü-15"))))</f>
        <v/>
      </c>
      <c r="F64" s="103"/>
      <c r="G64" s="103"/>
      <c r="H64" s="103"/>
      <c r="I64" s="103"/>
      <c r="J64" s="103"/>
      <c r="K64" s="27">
        <f t="shared" si="0"/>
        <v>0</v>
      </c>
    </row>
    <row r="65" spans="1:11" x14ac:dyDescent="0.3">
      <c r="A65" s="10"/>
      <c r="B65" s="10"/>
      <c r="C65" s="10"/>
      <c r="D65" s="10"/>
      <c r="E65" s="11" t="str">
        <f>IF(D65="","",IF(D65&gt;=Ausschreibung!$F$23,"Bambini",IF(AND(D65&gt;=Ausschreibung!$E$24,D65&lt;=Ausschreibung!$G$24),"Jugend",IF(AND(D65&gt;=Ausschreibung!$E$25,D65&lt;=Ausschreibung!$G$25),"Junioren","Ü-15"))))</f>
        <v/>
      </c>
      <c r="F65" s="103"/>
      <c r="G65" s="103"/>
      <c r="H65" s="103"/>
      <c r="I65" s="103"/>
      <c r="J65" s="103"/>
      <c r="K65" s="27">
        <f t="shared" si="0"/>
        <v>0</v>
      </c>
    </row>
    <row r="66" spans="1:11" x14ac:dyDescent="0.3">
      <c r="A66" s="10"/>
      <c r="B66" s="10"/>
      <c r="C66" s="10"/>
      <c r="D66" s="10"/>
      <c r="E66" s="11" t="str">
        <f>IF(D66="","",IF(D66&gt;=Ausschreibung!$F$23,"Bambini",IF(AND(D66&gt;=Ausschreibung!$E$24,D66&lt;=Ausschreibung!$G$24),"Jugend",IF(AND(D66&gt;=Ausschreibung!$E$25,D66&lt;=Ausschreibung!$G$25),"Junioren","Ü-15"))))</f>
        <v/>
      </c>
      <c r="F66" s="103"/>
      <c r="G66" s="103"/>
      <c r="H66" s="103"/>
      <c r="I66" s="103"/>
      <c r="J66" s="103"/>
      <c r="K66" s="27">
        <f t="shared" si="0"/>
        <v>0</v>
      </c>
    </row>
    <row r="67" spans="1:11" x14ac:dyDescent="0.3">
      <c r="A67" s="10"/>
      <c r="B67" s="10"/>
      <c r="C67" s="10"/>
      <c r="D67" s="10"/>
      <c r="E67" s="11" t="str">
        <f>IF(D67="","",IF(D67&gt;=Ausschreibung!$F$23,"Bambini",IF(AND(D67&gt;=Ausschreibung!$E$24,D67&lt;=Ausschreibung!$G$24),"Jugend",IF(AND(D67&gt;=Ausschreibung!$E$25,D67&lt;=Ausschreibung!$G$25),"Junioren","Ü-15"))))</f>
        <v/>
      </c>
      <c r="F67" s="103"/>
      <c r="G67" s="103"/>
      <c r="H67" s="103"/>
      <c r="I67" s="103"/>
      <c r="J67" s="103"/>
      <c r="K67" s="27">
        <f t="shared" si="0"/>
        <v>0</v>
      </c>
    </row>
    <row r="68" spans="1:11" x14ac:dyDescent="0.3">
      <c r="A68" s="10"/>
      <c r="B68" s="10"/>
      <c r="C68" s="10"/>
      <c r="D68" s="10"/>
      <c r="E68" s="11" t="str">
        <f>IF(D68="","",IF(D68&gt;=Ausschreibung!$F$23,"Bambini",IF(AND(D68&gt;=Ausschreibung!$E$24,D68&lt;=Ausschreibung!$G$24),"Jugend",IF(AND(D68&gt;=Ausschreibung!$E$25,D68&lt;=Ausschreibung!$G$25),"Junioren","Ü-15"))))</f>
        <v/>
      </c>
      <c r="F68" s="103"/>
      <c r="G68" s="103"/>
      <c r="H68" s="103"/>
      <c r="I68" s="103"/>
      <c r="J68" s="103"/>
      <c r="K68" s="27">
        <f t="shared" si="0"/>
        <v>0</v>
      </c>
    </row>
    <row r="69" spans="1:11" x14ac:dyDescent="0.3">
      <c r="A69" s="10"/>
      <c r="B69" s="10"/>
      <c r="C69" s="10"/>
      <c r="D69" s="10"/>
      <c r="E69" s="11" t="str">
        <f>IF(D69="","",IF(D69&gt;=Ausschreibung!$F$23,"Bambini",IF(AND(D69&gt;=Ausschreibung!$E$24,D69&lt;=Ausschreibung!$G$24),"Jugend",IF(AND(D69&gt;=Ausschreibung!$E$25,D69&lt;=Ausschreibung!$G$25),"Junioren","Ü-15"))))</f>
        <v/>
      </c>
      <c r="F69" s="103"/>
      <c r="G69" s="103"/>
      <c r="H69" s="103"/>
      <c r="I69" s="103"/>
      <c r="J69" s="103"/>
      <c r="K69" s="27">
        <f t="shared" si="0"/>
        <v>0</v>
      </c>
    </row>
    <row r="70" spans="1:11" x14ac:dyDescent="0.3">
      <c r="A70" s="10"/>
      <c r="B70" s="10"/>
      <c r="C70" s="10"/>
      <c r="D70" s="10"/>
      <c r="E70" s="11" t="str">
        <f>IF(D70="","",IF(D70&gt;=Ausschreibung!$F$23,"Bambini",IF(AND(D70&gt;=Ausschreibung!$E$24,D70&lt;=Ausschreibung!$G$24),"Jugend",IF(AND(D70&gt;=Ausschreibung!$E$25,D70&lt;=Ausschreibung!$G$25),"Junioren","Ü-15"))))</f>
        <v/>
      </c>
      <c r="F70" s="103"/>
      <c r="G70" s="103"/>
      <c r="H70" s="103"/>
      <c r="I70" s="103"/>
      <c r="J70" s="103"/>
      <c r="K70" s="27">
        <f t="shared" si="0"/>
        <v>0</v>
      </c>
    </row>
    <row r="71" spans="1:11" x14ac:dyDescent="0.3">
      <c r="A71" s="10"/>
      <c r="B71" s="10"/>
      <c r="C71" s="10"/>
      <c r="D71" s="10"/>
      <c r="E71" s="11" t="str">
        <f>IF(D71="","",IF(D71&gt;=Ausschreibung!$F$23,"Bambini",IF(AND(D71&gt;=Ausschreibung!$E$24,D71&lt;=Ausschreibung!$G$24),"Jugend",IF(AND(D71&gt;=Ausschreibung!$E$25,D71&lt;=Ausschreibung!$G$25),"Junioren","Ü-15"))))</f>
        <v/>
      </c>
      <c r="F71" s="103"/>
      <c r="G71" s="103"/>
      <c r="H71" s="103"/>
      <c r="I71" s="103"/>
      <c r="J71" s="103"/>
      <c r="K71" s="27">
        <f t="shared" si="0"/>
        <v>0</v>
      </c>
    </row>
    <row r="72" spans="1:11" x14ac:dyDescent="0.3">
      <c r="A72" s="10"/>
      <c r="B72" s="10"/>
      <c r="C72" s="10"/>
      <c r="D72" s="10"/>
      <c r="E72" s="11" t="str">
        <f>IF(D72="","",IF(D72&gt;=Ausschreibung!$F$23,"Bambini",IF(AND(D72&gt;=Ausschreibung!$E$24,D72&lt;=Ausschreibung!$G$24),"Jugend",IF(AND(D72&gt;=Ausschreibung!$E$25,D72&lt;=Ausschreibung!$G$25),"Junioren","Ü-15"))))</f>
        <v/>
      </c>
      <c r="F72" s="103"/>
      <c r="G72" s="103"/>
      <c r="H72" s="103"/>
      <c r="I72" s="103"/>
      <c r="J72" s="103"/>
      <c r="K72" s="27">
        <f t="shared" si="0"/>
        <v>0</v>
      </c>
    </row>
    <row r="73" spans="1:11" x14ac:dyDescent="0.3">
      <c r="A73" s="10"/>
      <c r="B73" s="10"/>
      <c r="C73" s="10"/>
      <c r="D73" s="10"/>
      <c r="E73" s="11" t="str">
        <f>IF(D73="","",IF(D73&gt;=Ausschreibung!$F$23,"Bambini",IF(AND(D73&gt;=Ausschreibung!$E$24,D73&lt;=Ausschreibung!$G$24),"Jugend",IF(AND(D73&gt;=Ausschreibung!$E$25,D73&lt;=Ausschreibung!$G$25),"Junioren","Ü-15"))))</f>
        <v/>
      </c>
      <c r="F73" s="103"/>
      <c r="G73" s="103"/>
      <c r="H73" s="103"/>
      <c r="I73" s="103"/>
      <c r="J73" s="103"/>
      <c r="K73" s="27">
        <f t="shared" si="0"/>
        <v>0</v>
      </c>
    </row>
    <row r="74" spans="1:11" x14ac:dyDescent="0.3">
      <c r="A74" s="10"/>
      <c r="B74" s="10"/>
      <c r="C74" s="10"/>
      <c r="D74" s="10"/>
      <c r="E74" s="11" t="str">
        <f>IF(D74="","",IF(D74&gt;=Ausschreibung!$F$23,"Bambini",IF(AND(D74&gt;=Ausschreibung!$E$24,D74&lt;=Ausschreibung!$G$24),"Jugend",IF(AND(D74&gt;=Ausschreibung!$E$25,D74&lt;=Ausschreibung!$G$25),"Junioren","Ü-15"))))</f>
        <v/>
      </c>
      <c r="F74" s="103"/>
      <c r="G74" s="103"/>
      <c r="H74" s="103"/>
      <c r="I74" s="103"/>
      <c r="J74" s="103"/>
      <c r="K74" s="27">
        <f t="shared" si="0"/>
        <v>0</v>
      </c>
    </row>
    <row r="75" spans="1:11" x14ac:dyDescent="0.3">
      <c r="A75" s="10"/>
      <c r="B75" s="10"/>
      <c r="C75" s="10"/>
      <c r="D75" s="10"/>
      <c r="E75" s="11" t="str">
        <f>IF(D75="","",IF(D75&gt;=Ausschreibung!$F$23,"Bambini",IF(AND(D75&gt;=Ausschreibung!$E$24,D75&lt;=Ausschreibung!$G$24),"Jugend",IF(AND(D75&gt;=Ausschreibung!$E$25,D75&lt;=Ausschreibung!$G$25),"Junioren","Ü-15"))))</f>
        <v/>
      </c>
      <c r="F75" s="103"/>
      <c r="G75" s="103"/>
      <c r="H75" s="103"/>
      <c r="I75" s="103"/>
      <c r="J75" s="103"/>
      <c r="K75" s="27">
        <f t="shared" si="0"/>
        <v>0</v>
      </c>
    </row>
    <row r="76" spans="1:11" x14ac:dyDescent="0.3">
      <c r="A76" s="10"/>
      <c r="B76" s="10"/>
      <c r="C76" s="10"/>
      <c r="D76" s="10"/>
      <c r="E76" s="11" t="str">
        <f>IF(D76="","",IF(D76&gt;=Ausschreibung!$F$23,"Bambini",IF(AND(D76&gt;=Ausschreibung!$E$24,D76&lt;=Ausschreibung!$G$24),"Jugend",IF(AND(D76&gt;=Ausschreibung!$E$25,D76&lt;=Ausschreibung!$G$25),"Junioren","Ü-15"))))</f>
        <v/>
      </c>
      <c r="F76" s="103"/>
      <c r="G76" s="103"/>
      <c r="H76" s="103"/>
      <c r="I76" s="103"/>
      <c r="J76" s="103"/>
      <c r="K76" s="27">
        <f t="shared" si="0"/>
        <v>0</v>
      </c>
    </row>
    <row r="77" spans="1:11" x14ac:dyDescent="0.3">
      <c r="A77" s="10"/>
      <c r="B77" s="10"/>
      <c r="C77" s="10"/>
      <c r="D77" s="10"/>
      <c r="E77" s="11" t="str">
        <f>IF(D77="","",IF(D77&gt;=Ausschreibung!$F$23,"Bambini",IF(AND(D77&gt;=Ausschreibung!$E$24,D77&lt;=Ausschreibung!$G$24),"Jugend",IF(AND(D77&gt;=Ausschreibung!$E$25,D77&lt;=Ausschreibung!$G$25),"Junioren","Ü-15"))))</f>
        <v/>
      </c>
      <c r="F77" s="103"/>
      <c r="G77" s="103"/>
      <c r="H77" s="103"/>
      <c r="I77" s="103"/>
      <c r="J77" s="103"/>
      <c r="K77" s="27">
        <f t="shared" si="0"/>
        <v>0</v>
      </c>
    </row>
    <row r="78" spans="1:11" x14ac:dyDescent="0.3">
      <c r="A78" s="10"/>
      <c r="B78" s="10"/>
      <c r="C78" s="10"/>
      <c r="D78" s="10"/>
      <c r="E78" s="11" t="str">
        <f>IF(D78="","",IF(D78&gt;=Ausschreibung!$F$23,"Bambini",IF(AND(D78&gt;=Ausschreibung!$E$24,D78&lt;=Ausschreibung!$G$24),"Jugend",IF(AND(D78&gt;=Ausschreibung!$E$25,D78&lt;=Ausschreibung!$G$25),"Junioren","Ü-15"))))</f>
        <v/>
      </c>
      <c r="F78" s="103"/>
      <c r="G78" s="103"/>
      <c r="H78" s="103"/>
      <c r="I78" s="103"/>
      <c r="J78" s="103"/>
      <c r="K78" s="27">
        <f t="shared" si="0"/>
        <v>0</v>
      </c>
    </row>
    <row r="79" spans="1:11" x14ac:dyDescent="0.3">
      <c r="A79" s="10"/>
      <c r="B79" s="10"/>
      <c r="C79" s="10"/>
      <c r="D79" s="10"/>
      <c r="E79" s="11" t="str">
        <f>IF(D79="","",IF(D79&gt;=Ausschreibung!$F$23,"Bambini",IF(AND(D79&gt;=Ausschreibung!$E$24,D79&lt;=Ausschreibung!$G$24),"Jugend",IF(AND(D79&gt;=Ausschreibung!$E$25,D79&lt;=Ausschreibung!$G$25),"Junioren","Ü-15"))))</f>
        <v/>
      </c>
      <c r="F79" s="103"/>
      <c r="G79" s="103"/>
      <c r="H79" s="103"/>
      <c r="I79" s="103"/>
      <c r="J79" s="103"/>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0" sqref="B20:E23"/>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96" t="s">
        <v>47</v>
      </c>
      <c r="B1" s="96"/>
      <c r="C1" s="96"/>
      <c r="D1" s="96"/>
      <c r="E1" s="6"/>
      <c r="F1" s="6"/>
    </row>
    <row r="3" spans="1:6" x14ac:dyDescent="0.3">
      <c r="A3" s="2" t="s">
        <v>48</v>
      </c>
      <c r="B3" s="99">
        <f>'meldender Verein'!$B$3</f>
        <v>0</v>
      </c>
      <c r="C3" s="99"/>
      <c r="D3" s="99"/>
      <c r="E3" s="99"/>
    </row>
    <row r="4" spans="1:6" x14ac:dyDescent="0.3">
      <c r="A4" s="2" t="s">
        <v>39</v>
      </c>
      <c r="B4" s="99">
        <f>'meldender Verein'!$B$4</f>
        <v>0</v>
      </c>
      <c r="C4" s="99"/>
      <c r="D4" s="99"/>
      <c r="E4" s="99"/>
    </row>
    <row r="5" spans="1:6" x14ac:dyDescent="0.3">
      <c r="A5" t="s">
        <v>49</v>
      </c>
      <c r="B5" s="99">
        <f>'meldender Verein'!$B$5</f>
        <v>0</v>
      </c>
      <c r="C5" s="99"/>
      <c r="D5" s="99"/>
      <c r="E5" s="99"/>
    </row>
    <row r="7" spans="1:6" x14ac:dyDescent="0.3">
      <c r="A7" t="s">
        <v>50</v>
      </c>
      <c r="B7" s="100">
        <f>'meldender Verein'!$B$7</f>
        <v>0</v>
      </c>
      <c r="C7" s="100"/>
      <c r="E7" s="4"/>
      <c r="F7" s="4"/>
    </row>
    <row r="8" spans="1:6" x14ac:dyDescent="0.3">
      <c r="A8" t="s">
        <v>40</v>
      </c>
      <c r="B8" s="100">
        <f>'meldender Verein'!$B$8</f>
        <v>0</v>
      </c>
      <c r="C8" s="100"/>
    </row>
    <row r="9" spans="1:6" x14ac:dyDescent="0.3">
      <c r="A9" t="s">
        <v>41</v>
      </c>
      <c r="B9" s="100">
        <f>'meldender Verein'!$B$9</f>
        <v>0</v>
      </c>
      <c r="C9" s="100"/>
    </row>
    <row r="10" spans="1:6" x14ac:dyDescent="0.3">
      <c r="B10" s="77"/>
      <c r="C10" s="77"/>
      <c r="E10" s="77"/>
      <c r="F10" s="77"/>
    </row>
    <row r="11" spans="1:6" x14ac:dyDescent="0.3">
      <c r="A11" t="s">
        <v>51</v>
      </c>
      <c r="B11" s="99">
        <f>'meldender Verein'!$B$11</f>
        <v>0</v>
      </c>
      <c r="C11" s="99"/>
    </row>
    <row r="12" spans="1:6" x14ac:dyDescent="0.3">
      <c r="A12" t="s">
        <v>52</v>
      </c>
      <c r="B12" s="99">
        <f>'meldender Verein'!$B$12</f>
        <v>0</v>
      </c>
      <c r="C12" s="99"/>
    </row>
    <row r="13" spans="1:6" x14ac:dyDescent="0.3">
      <c r="A13" t="s">
        <v>42</v>
      </c>
      <c r="B13" s="99">
        <f>'meldender Verein'!$B$13</f>
        <v>0</v>
      </c>
      <c r="C13" s="99"/>
    </row>
    <row r="16" spans="1:6" x14ac:dyDescent="0.3">
      <c r="A16" t="s">
        <v>53</v>
      </c>
      <c r="D16" s="13">
        <f>Ausschreibung!$C$19</f>
        <v>0</v>
      </c>
    </row>
    <row r="17" spans="1:13" x14ac:dyDescent="0.3">
      <c r="A17" s="109" t="s">
        <v>72</v>
      </c>
      <c r="B17" s="109"/>
      <c r="C17" s="109"/>
      <c r="D17" s="109"/>
      <c r="E17" s="109"/>
      <c r="F17" s="109"/>
    </row>
    <row r="18" spans="1:13" x14ac:dyDescent="0.3">
      <c r="A18" s="5" t="s">
        <v>26</v>
      </c>
      <c r="B18" s="22">
        <f>COUNTA(B20:B50)*17</f>
        <v>0</v>
      </c>
      <c r="D18" s="105"/>
      <c r="E18" s="105"/>
      <c r="F18" s="105"/>
    </row>
    <row r="19" spans="1:13" x14ac:dyDescent="0.3">
      <c r="A19" s="24" t="s">
        <v>99</v>
      </c>
      <c r="B19" s="89" t="s">
        <v>95</v>
      </c>
      <c r="C19" s="89"/>
      <c r="D19" s="89"/>
      <c r="E19" s="89"/>
      <c r="F19" s="9" t="s">
        <v>64</v>
      </c>
      <c r="G19" s="107" t="s">
        <v>94</v>
      </c>
      <c r="H19" s="107"/>
      <c r="I19" s="107"/>
      <c r="J19" s="107"/>
      <c r="K19" s="107"/>
      <c r="L19" s="107"/>
    </row>
    <row r="20" spans="1:13" x14ac:dyDescent="0.3">
      <c r="A20" s="51"/>
      <c r="B20" s="108"/>
      <c r="C20" s="108"/>
      <c r="D20" s="108"/>
      <c r="E20" s="108"/>
      <c r="F20" s="10"/>
      <c r="G20" s="103"/>
      <c r="H20" s="103"/>
      <c r="I20" s="103"/>
      <c r="J20" s="103"/>
      <c r="K20" s="103"/>
      <c r="L20" s="103"/>
      <c r="M20" t="str">
        <f>IF(B20="","",B20)</f>
        <v/>
      </c>
    </row>
    <row r="21" spans="1:13" x14ac:dyDescent="0.3">
      <c r="A21" s="51"/>
      <c r="B21" s="108"/>
      <c r="C21" s="108"/>
      <c r="D21" s="108"/>
      <c r="E21" s="108"/>
      <c r="F21" s="10"/>
      <c r="G21" s="103"/>
      <c r="H21" s="103"/>
      <c r="I21" s="103"/>
      <c r="J21" s="103"/>
      <c r="K21" s="103"/>
      <c r="L21" s="103"/>
      <c r="M21" t="str">
        <f t="shared" ref="M21:M50" si="0">IF(B21="","",B21)</f>
        <v/>
      </c>
    </row>
    <row r="22" spans="1:13" x14ac:dyDescent="0.3">
      <c r="A22" s="51"/>
      <c r="B22" s="108"/>
      <c r="C22" s="108"/>
      <c r="D22" s="108"/>
      <c r="E22" s="108"/>
      <c r="F22" s="10"/>
      <c r="G22" s="103"/>
      <c r="H22" s="103"/>
      <c r="I22" s="103"/>
      <c r="J22" s="103"/>
      <c r="K22" s="103"/>
      <c r="L22" s="103"/>
      <c r="M22" t="str">
        <f t="shared" si="0"/>
        <v/>
      </c>
    </row>
    <row r="23" spans="1:13" x14ac:dyDescent="0.3">
      <c r="A23" s="51"/>
      <c r="B23" s="108"/>
      <c r="C23" s="108"/>
      <c r="D23" s="108"/>
      <c r="E23" s="108"/>
      <c r="F23" s="10"/>
      <c r="G23" s="103"/>
      <c r="H23" s="103"/>
      <c r="I23" s="103"/>
      <c r="J23" s="103"/>
      <c r="K23" s="103"/>
      <c r="L23" s="103"/>
      <c r="M23" t="str">
        <f t="shared" si="0"/>
        <v/>
      </c>
    </row>
    <row r="24" spans="1:13" x14ac:dyDescent="0.3">
      <c r="A24" s="51"/>
      <c r="B24" s="108"/>
      <c r="C24" s="108"/>
      <c r="D24" s="108"/>
      <c r="E24" s="108"/>
      <c r="F24" s="10"/>
      <c r="G24" s="103"/>
      <c r="H24" s="103"/>
      <c r="I24" s="103"/>
      <c r="J24" s="103"/>
      <c r="K24" s="103"/>
      <c r="L24" s="103"/>
      <c r="M24" t="str">
        <f t="shared" si="0"/>
        <v/>
      </c>
    </row>
    <row r="25" spans="1:13" x14ac:dyDescent="0.3">
      <c r="A25" s="51"/>
      <c r="B25" s="108"/>
      <c r="C25" s="108"/>
      <c r="D25" s="108"/>
      <c r="E25" s="108"/>
      <c r="F25" s="10"/>
      <c r="G25" s="103"/>
      <c r="H25" s="103"/>
      <c r="I25" s="103"/>
      <c r="J25" s="103"/>
      <c r="K25" s="103"/>
      <c r="L25" s="103"/>
      <c r="M25" t="str">
        <f t="shared" si="0"/>
        <v/>
      </c>
    </row>
    <row r="26" spans="1:13" x14ac:dyDescent="0.3">
      <c r="A26" s="51"/>
      <c r="B26" s="108"/>
      <c r="C26" s="108"/>
      <c r="D26" s="108"/>
      <c r="E26" s="108"/>
      <c r="F26" s="10"/>
      <c r="G26" s="103"/>
      <c r="H26" s="103"/>
      <c r="I26" s="103"/>
      <c r="J26" s="103"/>
      <c r="K26" s="103"/>
      <c r="L26" s="103"/>
      <c r="M26" t="str">
        <f t="shared" si="0"/>
        <v/>
      </c>
    </row>
    <row r="27" spans="1:13" x14ac:dyDescent="0.3">
      <c r="A27" s="51"/>
      <c r="B27" s="108"/>
      <c r="C27" s="108"/>
      <c r="D27" s="108"/>
      <c r="E27" s="108"/>
      <c r="F27" s="10"/>
      <c r="G27" s="103"/>
      <c r="H27" s="103"/>
      <c r="I27" s="103"/>
      <c r="J27" s="103"/>
      <c r="K27" s="103"/>
      <c r="L27" s="103"/>
      <c r="M27" t="str">
        <f t="shared" si="0"/>
        <v/>
      </c>
    </row>
    <row r="28" spans="1:13" x14ac:dyDescent="0.3">
      <c r="A28" s="51"/>
      <c r="B28" s="108"/>
      <c r="C28" s="108"/>
      <c r="D28" s="108"/>
      <c r="E28" s="108"/>
      <c r="F28" s="10"/>
      <c r="G28" s="103"/>
      <c r="H28" s="103"/>
      <c r="I28" s="103"/>
      <c r="J28" s="103"/>
      <c r="K28" s="103"/>
      <c r="L28" s="103"/>
      <c r="M28" t="str">
        <f t="shared" si="0"/>
        <v/>
      </c>
    </row>
    <row r="29" spans="1:13" x14ac:dyDescent="0.3">
      <c r="A29" s="51"/>
      <c r="B29" s="108"/>
      <c r="C29" s="108"/>
      <c r="D29" s="108"/>
      <c r="E29" s="108"/>
      <c r="F29" s="10"/>
      <c r="G29" s="103"/>
      <c r="H29" s="103"/>
      <c r="I29" s="103"/>
      <c r="J29" s="103"/>
      <c r="K29" s="103"/>
      <c r="L29" s="103"/>
      <c r="M29" t="str">
        <f t="shared" si="0"/>
        <v/>
      </c>
    </row>
    <row r="30" spans="1:13" x14ac:dyDescent="0.3">
      <c r="A30" s="51"/>
      <c r="B30" s="108"/>
      <c r="C30" s="108"/>
      <c r="D30" s="108"/>
      <c r="E30" s="108"/>
      <c r="F30" s="10"/>
      <c r="G30" s="103"/>
      <c r="H30" s="103"/>
      <c r="I30" s="103"/>
      <c r="J30" s="103"/>
      <c r="K30" s="103"/>
      <c r="L30" s="103"/>
      <c r="M30" t="str">
        <f t="shared" si="0"/>
        <v/>
      </c>
    </row>
    <row r="31" spans="1:13" x14ac:dyDescent="0.3">
      <c r="A31" s="51"/>
      <c r="B31" s="108"/>
      <c r="C31" s="108"/>
      <c r="D31" s="108"/>
      <c r="E31" s="108"/>
      <c r="F31" s="10"/>
      <c r="G31" s="103"/>
      <c r="H31" s="103"/>
      <c r="I31" s="103"/>
      <c r="J31" s="103"/>
      <c r="K31" s="103"/>
      <c r="L31" s="103"/>
      <c r="M31" t="str">
        <f t="shared" si="0"/>
        <v/>
      </c>
    </row>
    <row r="32" spans="1:13" x14ac:dyDescent="0.3">
      <c r="A32" s="51"/>
      <c r="B32" s="108"/>
      <c r="C32" s="108"/>
      <c r="D32" s="108"/>
      <c r="E32" s="108"/>
      <c r="F32" s="10"/>
      <c r="G32" s="103"/>
      <c r="H32" s="103"/>
      <c r="I32" s="103"/>
      <c r="J32" s="103"/>
      <c r="K32" s="103"/>
      <c r="L32" s="103"/>
      <c r="M32" t="str">
        <f t="shared" si="0"/>
        <v/>
      </c>
    </row>
    <row r="33" spans="1:13" x14ac:dyDescent="0.3">
      <c r="A33" s="51"/>
      <c r="B33" s="108"/>
      <c r="C33" s="108"/>
      <c r="D33" s="108"/>
      <c r="E33" s="108"/>
      <c r="F33" s="10"/>
      <c r="G33" s="103"/>
      <c r="H33" s="103"/>
      <c r="I33" s="103"/>
      <c r="J33" s="103"/>
      <c r="K33" s="103"/>
      <c r="L33" s="103"/>
      <c r="M33" t="str">
        <f t="shared" si="0"/>
        <v/>
      </c>
    </row>
    <row r="34" spans="1:13" x14ac:dyDescent="0.3">
      <c r="A34" s="51"/>
      <c r="B34" s="108"/>
      <c r="C34" s="108"/>
      <c r="D34" s="108"/>
      <c r="E34" s="108"/>
      <c r="F34" s="10"/>
      <c r="G34" s="103"/>
      <c r="H34" s="103"/>
      <c r="I34" s="103"/>
      <c r="J34" s="103"/>
      <c r="K34" s="103"/>
      <c r="L34" s="103"/>
      <c r="M34" t="str">
        <f t="shared" si="0"/>
        <v/>
      </c>
    </row>
    <row r="35" spans="1:13" x14ac:dyDescent="0.3">
      <c r="A35" s="51"/>
      <c r="B35" s="108"/>
      <c r="C35" s="108"/>
      <c r="D35" s="108"/>
      <c r="E35" s="108"/>
      <c r="F35" s="10"/>
      <c r="G35" s="103"/>
      <c r="H35" s="103"/>
      <c r="I35" s="103"/>
      <c r="J35" s="103"/>
      <c r="K35" s="103"/>
      <c r="L35" s="103"/>
      <c r="M35" t="str">
        <f t="shared" si="0"/>
        <v/>
      </c>
    </row>
    <row r="36" spans="1:13" x14ac:dyDescent="0.3">
      <c r="A36" s="51"/>
      <c r="B36" s="108"/>
      <c r="C36" s="108"/>
      <c r="D36" s="108"/>
      <c r="E36" s="108"/>
      <c r="F36" s="10"/>
      <c r="G36" s="103"/>
      <c r="H36" s="103"/>
      <c r="I36" s="103"/>
      <c r="J36" s="103"/>
      <c r="K36" s="103"/>
      <c r="L36" s="103"/>
      <c r="M36" t="str">
        <f t="shared" si="0"/>
        <v/>
      </c>
    </row>
    <row r="37" spans="1:13" x14ac:dyDescent="0.3">
      <c r="A37" s="51"/>
      <c r="B37" s="108"/>
      <c r="C37" s="108"/>
      <c r="D37" s="108"/>
      <c r="E37" s="108"/>
      <c r="F37" s="10"/>
      <c r="G37" s="103"/>
      <c r="H37" s="103"/>
      <c r="I37" s="103"/>
      <c r="J37" s="103"/>
      <c r="K37" s="103"/>
      <c r="L37" s="103"/>
      <c r="M37" t="str">
        <f t="shared" si="0"/>
        <v/>
      </c>
    </row>
    <row r="38" spans="1:13" x14ac:dyDescent="0.3">
      <c r="A38" s="51"/>
      <c r="B38" s="108"/>
      <c r="C38" s="108"/>
      <c r="D38" s="108"/>
      <c r="E38" s="108"/>
      <c r="F38" s="10"/>
      <c r="G38" s="103"/>
      <c r="H38" s="103"/>
      <c r="I38" s="103"/>
      <c r="J38" s="103"/>
      <c r="K38" s="103"/>
      <c r="L38" s="103"/>
      <c r="M38" t="str">
        <f t="shared" si="0"/>
        <v/>
      </c>
    </row>
    <row r="39" spans="1:13" x14ac:dyDescent="0.3">
      <c r="A39" s="51"/>
      <c r="B39" s="108"/>
      <c r="C39" s="108"/>
      <c r="D39" s="108"/>
      <c r="E39" s="108"/>
      <c r="F39" s="10"/>
      <c r="G39" s="103"/>
      <c r="H39" s="103"/>
      <c r="I39" s="103"/>
      <c r="J39" s="103"/>
      <c r="K39" s="103"/>
      <c r="L39" s="103"/>
      <c r="M39" t="str">
        <f t="shared" si="0"/>
        <v/>
      </c>
    </row>
    <row r="40" spans="1:13" x14ac:dyDescent="0.3">
      <c r="A40" s="51"/>
      <c r="B40" s="108"/>
      <c r="C40" s="108"/>
      <c r="D40" s="108"/>
      <c r="E40" s="108"/>
      <c r="F40" s="10"/>
      <c r="G40" s="103"/>
      <c r="H40" s="103"/>
      <c r="I40" s="103"/>
      <c r="J40" s="103"/>
      <c r="K40" s="103"/>
      <c r="L40" s="103"/>
      <c r="M40" t="str">
        <f t="shared" si="0"/>
        <v/>
      </c>
    </row>
    <row r="41" spans="1:13" x14ac:dyDescent="0.3">
      <c r="A41" s="51"/>
      <c r="B41" s="108"/>
      <c r="C41" s="108"/>
      <c r="D41" s="108"/>
      <c r="E41" s="108"/>
      <c r="F41" s="10"/>
      <c r="G41" s="103"/>
      <c r="H41" s="103"/>
      <c r="I41" s="103"/>
      <c r="J41" s="103"/>
      <c r="K41" s="103"/>
      <c r="L41" s="103"/>
      <c r="M41" t="str">
        <f t="shared" si="0"/>
        <v/>
      </c>
    </row>
    <row r="42" spans="1:13" x14ac:dyDescent="0.3">
      <c r="A42" s="51"/>
      <c r="B42" s="108"/>
      <c r="C42" s="108"/>
      <c r="D42" s="108"/>
      <c r="E42" s="108"/>
      <c r="F42" s="10"/>
      <c r="G42" s="103"/>
      <c r="H42" s="103"/>
      <c r="I42" s="103"/>
      <c r="J42" s="103"/>
      <c r="K42" s="103"/>
      <c r="L42" s="103"/>
      <c r="M42" t="str">
        <f t="shared" si="0"/>
        <v/>
      </c>
    </row>
    <row r="43" spans="1:13" x14ac:dyDescent="0.3">
      <c r="A43" s="51"/>
      <c r="B43" s="108"/>
      <c r="C43" s="108"/>
      <c r="D43" s="108"/>
      <c r="E43" s="108"/>
      <c r="F43" s="10"/>
      <c r="G43" s="103"/>
      <c r="H43" s="103"/>
      <c r="I43" s="103"/>
      <c r="J43" s="103"/>
      <c r="K43" s="103"/>
      <c r="L43" s="103"/>
      <c r="M43" t="str">
        <f t="shared" si="0"/>
        <v/>
      </c>
    </row>
    <row r="44" spans="1:13" x14ac:dyDescent="0.3">
      <c r="A44" s="51"/>
      <c r="B44" s="108"/>
      <c r="C44" s="108"/>
      <c r="D44" s="108"/>
      <c r="E44" s="108"/>
      <c r="F44" s="10"/>
      <c r="G44" s="103"/>
      <c r="H44" s="103"/>
      <c r="I44" s="103"/>
      <c r="J44" s="103"/>
      <c r="K44" s="103"/>
      <c r="L44" s="103"/>
      <c r="M44" t="str">
        <f t="shared" si="0"/>
        <v/>
      </c>
    </row>
    <row r="45" spans="1:13" x14ac:dyDescent="0.3">
      <c r="A45" s="51"/>
      <c r="B45" s="108"/>
      <c r="C45" s="108"/>
      <c r="D45" s="108"/>
      <c r="E45" s="108"/>
      <c r="F45" s="10"/>
      <c r="G45" s="103"/>
      <c r="H45" s="103"/>
      <c r="I45" s="103"/>
      <c r="J45" s="103"/>
      <c r="K45" s="103"/>
      <c r="L45" s="103"/>
      <c r="M45" t="str">
        <f t="shared" si="0"/>
        <v/>
      </c>
    </row>
    <row r="46" spans="1:13" x14ac:dyDescent="0.3">
      <c r="A46" s="51"/>
      <c r="B46" s="108"/>
      <c r="C46" s="108"/>
      <c r="D46" s="108"/>
      <c r="E46" s="108"/>
      <c r="F46" s="10"/>
      <c r="G46" s="103"/>
      <c r="H46" s="103"/>
      <c r="I46" s="103"/>
      <c r="J46" s="103"/>
      <c r="K46" s="103"/>
      <c r="L46" s="103"/>
      <c r="M46" t="str">
        <f t="shared" si="0"/>
        <v/>
      </c>
    </row>
    <row r="47" spans="1:13" x14ac:dyDescent="0.3">
      <c r="A47" s="51"/>
      <c r="B47" s="108"/>
      <c r="C47" s="108"/>
      <c r="D47" s="108"/>
      <c r="E47" s="108"/>
      <c r="F47" s="10"/>
      <c r="G47" s="103"/>
      <c r="H47" s="103"/>
      <c r="I47" s="103"/>
      <c r="J47" s="103"/>
      <c r="K47" s="103"/>
      <c r="L47" s="103"/>
      <c r="M47" t="str">
        <f t="shared" si="0"/>
        <v/>
      </c>
    </row>
    <row r="48" spans="1:13" x14ac:dyDescent="0.3">
      <c r="A48" s="51"/>
      <c r="B48" s="108"/>
      <c r="C48" s="108"/>
      <c r="D48" s="108"/>
      <c r="E48" s="108"/>
      <c r="F48" s="10"/>
      <c r="G48" s="103"/>
      <c r="H48" s="103"/>
      <c r="I48" s="103"/>
      <c r="J48" s="103"/>
      <c r="K48" s="103"/>
      <c r="L48" s="103"/>
      <c r="M48" t="str">
        <f t="shared" si="0"/>
        <v/>
      </c>
    </row>
    <row r="49" spans="1:13" x14ac:dyDescent="0.3">
      <c r="A49" s="51"/>
      <c r="B49" s="108"/>
      <c r="C49" s="108"/>
      <c r="D49" s="108"/>
      <c r="E49" s="108"/>
      <c r="F49" s="10"/>
      <c r="G49" s="103"/>
      <c r="H49" s="103"/>
      <c r="I49" s="103"/>
      <c r="J49" s="103"/>
      <c r="K49" s="103"/>
      <c r="L49" s="103"/>
      <c r="M49" t="str">
        <f t="shared" si="0"/>
        <v/>
      </c>
    </row>
    <row r="50" spans="1:13" x14ac:dyDescent="0.3">
      <c r="A50" s="51"/>
      <c r="B50" s="108"/>
      <c r="C50" s="108"/>
      <c r="D50" s="108"/>
      <c r="E50" s="108"/>
      <c r="F50" s="10"/>
      <c r="G50" s="103"/>
      <c r="H50" s="103"/>
      <c r="I50" s="103"/>
      <c r="J50" s="103"/>
      <c r="K50" s="103"/>
      <c r="L50" s="103"/>
      <c r="M50" t="str">
        <f t="shared" si="0"/>
        <v/>
      </c>
    </row>
  </sheetData>
  <sheetProtection algorithmName="SHA-512" hashValue="HTWzhs9vgDv2R8mb6s1zPm6wrlTo8Tx1dQ8mhv7igPVI4Ih13r/Aeybb/Xs9kVoOEo+Di1zlroLm8U1pXYkcyQ==" saltValue="xp7sN7FoD1MNhkQZTNVCCA==" spinCount="100000" sheet="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B20" sqref="B20:B27"/>
    </sheetView>
  </sheetViews>
  <sheetFormatPr baseColWidth="10" defaultColWidth="11.44140625" defaultRowHeight="14.4" x14ac:dyDescent="0.3"/>
  <cols>
    <col min="1" max="1" width="15.109375" style="29" bestFit="1" customWidth="1"/>
    <col min="2" max="3" width="25.6640625" style="29" customWidth="1"/>
    <col min="4" max="16384" width="11.44140625" style="29"/>
  </cols>
  <sheetData>
    <row r="1" spans="1:4" x14ac:dyDescent="0.3">
      <c r="A1" s="115" t="s">
        <v>47</v>
      </c>
      <c r="B1" s="115"/>
      <c r="C1" s="115"/>
      <c r="D1" s="37"/>
    </row>
    <row r="3" spans="1:4" x14ac:dyDescent="0.3">
      <c r="A3" s="38" t="s">
        <v>48</v>
      </c>
      <c r="B3" s="114">
        <f>'meldender Verein'!$B$3</f>
        <v>0</v>
      </c>
      <c r="C3" s="114"/>
      <c r="D3" s="114"/>
    </row>
    <row r="4" spans="1:4" x14ac:dyDescent="0.3">
      <c r="A4" s="38" t="s">
        <v>39</v>
      </c>
      <c r="B4" s="114">
        <f>'meldender Verein'!$B$4</f>
        <v>0</v>
      </c>
      <c r="C4" s="114"/>
      <c r="D4" s="114"/>
    </row>
    <row r="5" spans="1:4" x14ac:dyDescent="0.3">
      <c r="A5" s="29" t="s">
        <v>49</v>
      </c>
      <c r="B5" s="114">
        <f>'meldender Verein'!$B$5</f>
        <v>0</v>
      </c>
      <c r="C5" s="114"/>
      <c r="D5" s="114"/>
    </row>
    <row r="7" spans="1:4" x14ac:dyDescent="0.3">
      <c r="A7" s="29" t="s">
        <v>50</v>
      </c>
      <c r="B7" s="112">
        <f>'meldender Verein'!$B$7</f>
        <v>0</v>
      </c>
      <c r="C7" s="112"/>
      <c r="D7" s="39"/>
    </row>
    <row r="8" spans="1:4" x14ac:dyDescent="0.3">
      <c r="A8" s="29" t="s">
        <v>40</v>
      </c>
      <c r="B8" s="112">
        <f>'meldender Verein'!$B$8</f>
        <v>0</v>
      </c>
      <c r="C8" s="112"/>
    </row>
    <row r="9" spans="1:4" x14ac:dyDescent="0.3">
      <c r="A9" s="29" t="s">
        <v>41</v>
      </c>
      <c r="B9" s="112">
        <f>'meldender Verein'!$B$9</f>
        <v>0</v>
      </c>
      <c r="C9" s="112"/>
    </row>
    <row r="10" spans="1:4" x14ac:dyDescent="0.3">
      <c r="B10" s="113"/>
      <c r="C10" s="113"/>
      <c r="D10" s="40"/>
    </row>
    <row r="11" spans="1:4" x14ac:dyDescent="0.3">
      <c r="A11" s="29" t="s">
        <v>51</v>
      </c>
      <c r="B11" s="114">
        <f>'meldender Verein'!$B$11</f>
        <v>0</v>
      </c>
      <c r="C11" s="114"/>
    </row>
    <row r="12" spans="1:4" x14ac:dyDescent="0.3">
      <c r="A12" s="29" t="s">
        <v>52</v>
      </c>
      <c r="B12" s="114">
        <f>'meldender Verein'!$B$12</f>
        <v>0</v>
      </c>
      <c r="C12" s="114"/>
    </row>
    <row r="13" spans="1:4" x14ac:dyDescent="0.3">
      <c r="A13" s="29" t="s">
        <v>42</v>
      </c>
      <c r="B13" s="114">
        <f>'meldender Verein'!$B$13</f>
        <v>0</v>
      </c>
      <c r="C13" s="114"/>
    </row>
    <row r="16" spans="1:4" x14ac:dyDescent="0.3">
      <c r="A16" s="29" t="s">
        <v>53</v>
      </c>
      <c r="C16" s="41">
        <f>Ausschreibung!C19</f>
        <v>0</v>
      </c>
    </row>
    <row r="17" spans="1:11" x14ac:dyDescent="0.3">
      <c r="A17" s="29" t="s">
        <v>63</v>
      </c>
      <c r="C17" s="42"/>
      <c r="D17" s="43"/>
    </row>
    <row r="19" spans="1:11" x14ac:dyDescent="0.3">
      <c r="A19" s="44" t="s">
        <v>129</v>
      </c>
      <c r="B19" s="45" t="s">
        <v>59</v>
      </c>
      <c r="C19" s="45" t="s">
        <v>60</v>
      </c>
      <c r="D19" s="45" t="s">
        <v>65</v>
      </c>
      <c r="E19" s="45" t="s">
        <v>64</v>
      </c>
      <c r="F19" s="111" t="s">
        <v>95</v>
      </c>
      <c r="G19" s="111"/>
      <c r="H19" s="111"/>
      <c r="I19" s="111"/>
      <c r="J19" s="111"/>
    </row>
    <row r="20" spans="1:11" x14ac:dyDescent="0.3">
      <c r="A20" s="46"/>
      <c r="B20" s="46"/>
      <c r="C20" s="46"/>
      <c r="D20" s="46"/>
      <c r="E20" s="47" t="str">
        <f>IF(D20="","",IF(D20&gt;=Ausschreibung!$F$23,"Bambini",IF(AND(D20&gt;=Ausschreibung!$E$24,D20&lt;=Ausschreibung!$G$24),"Jugend",IF(AND(D20&gt;=Ausschreibung!$E$25,D20&lt;=Ausschreibung!$G$25),"Junioren","Ü-15"))))</f>
        <v/>
      </c>
      <c r="F20" s="110"/>
      <c r="G20" s="110"/>
      <c r="H20" s="110"/>
      <c r="I20" s="110"/>
      <c r="J20" s="110"/>
      <c r="K20" s="21" t="e">
        <f>VLOOKUP(F20,'Meldeliste Schautanz'!$A$20:$F$50,6,FALSE)</f>
        <v>#N/A</v>
      </c>
    </row>
    <row r="21" spans="1:11" x14ac:dyDescent="0.3">
      <c r="A21" s="46"/>
      <c r="B21" s="46"/>
      <c r="C21" s="46"/>
      <c r="D21" s="46"/>
      <c r="E21" s="47" t="str">
        <f>IF(D21="","",IF(D21&gt;=Ausschreibung!$F$23,"Bambini",IF(AND(D21&gt;=Ausschreibung!$E$24,D21&lt;=Ausschreibung!$G$24),"Jugend",IF(AND(D21&gt;=Ausschreibung!$E$25,D21&lt;=Ausschreibung!$G$25),"Junioren","Ü-15"))))</f>
        <v/>
      </c>
      <c r="F21" s="110"/>
      <c r="G21" s="110"/>
      <c r="H21" s="110"/>
      <c r="I21" s="110"/>
      <c r="J21" s="110"/>
      <c r="K21" s="21" t="e">
        <f>VLOOKUP(F21,'Meldeliste Schautanz'!$A$20:$F$50,6,FALSE)</f>
        <v>#N/A</v>
      </c>
    </row>
    <row r="22" spans="1:11" x14ac:dyDescent="0.3">
      <c r="A22" s="46"/>
      <c r="B22" s="46"/>
      <c r="C22" s="46"/>
      <c r="D22" s="46"/>
      <c r="E22" s="47" t="str">
        <f>IF(D22="","",IF(D22&gt;=Ausschreibung!$F$23,"Bambini",IF(AND(D22&gt;=Ausschreibung!$E$24,D22&lt;=Ausschreibung!$G$24),"Jugend",IF(AND(D22&gt;=Ausschreibung!$E$25,D22&lt;=Ausschreibung!$G$25),"Junioren","Ü-15"))))</f>
        <v/>
      </c>
      <c r="F22" s="110"/>
      <c r="G22" s="110"/>
      <c r="H22" s="110"/>
      <c r="I22" s="110"/>
      <c r="J22" s="110"/>
      <c r="K22" s="21" t="e">
        <f>VLOOKUP(F22,'Meldeliste Schautanz'!$A$20:$F$50,6,FALSE)</f>
        <v>#N/A</v>
      </c>
    </row>
    <row r="23" spans="1:11" x14ac:dyDescent="0.3">
      <c r="A23" s="46"/>
      <c r="B23" s="46"/>
      <c r="C23" s="46"/>
      <c r="D23" s="46"/>
      <c r="E23" s="47" t="str">
        <f>IF(D23="","",IF(D23&gt;=Ausschreibung!$F$23,"Bambini",IF(AND(D23&gt;=Ausschreibung!$E$24,D23&lt;=Ausschreibung!$G$24),"Jugend",IF(AND(D23&gt;=Ausschreibung!$E$25,D23&lt;=Ausschreibung!$G$25),"Junioren","Ü-15"))))</f>
        <v/>
      </c>
      <c r="F23" s="110"/>
      <c r="G23" s="110"/>
      <c r="H23" s="110"/>
      <c r="I23" s="110"/>
      <c r="J23" s="110"/>
      <c r="K23" s="21" t="e">
        <f>VLOOKUP(F23,'Meldeliste Schautanz'!$A$20:$F$50,6,FALSE)</f>
        <v>#N/A</v>
      </c>
    </row>
    <row r="24" spans="1:11" x14ac:dyDescent="0.3">
      <c r="A24" s="46"/>
      <c r="B24" s="46"/>
      <c r="C24" s="46"/>
      <c r="D24" s="46"/>
      <c r="E24" s="47" t="str">
        <f>IF(D24="","",IF(D24&gt;=Ausschreibung!$F$23,"Bambini",IF(AND(D24&gt;=Ausschreibung!$E$24,D24&lt;=Ausschreibung!$G$24),"Jugend",IF(AND(D24&gt;=Ausschreibung!$E$25,D24&lt;=Ausschreibung!$G$25),"Junioren","Ü-15"))))</f>
        <v/>
      </c>
      <c r="F24" s="110"/>
      <c r="G24" s="110"/>
      <c r="H24" s="110"/>
      <c r="I24" s="110"/>
      <c r="J24" s="110"/>
      <c r="K24" s="21" t="e">
        <f>VLOOKUP(F24,'Meldeliste Schautanz'!$A$20:$F$50,6,FALSE)</f>
        <v>#N/A</v>
      </c>
    </row>
    <row r="25" spans="1:11" x14ac:dyDescent="0.3">
      <c r="A25" s="46"/>
      <c r="B25" s="46"/>
      <c r="C25" s="46"/>
      <c r="D25" s="46"/>
      <c r="E25" s="47" t="str">
        <f>IF(D25="","",IF(D25&gt;=Ausschreibung!$F$23,"Bambini",IF(AND(D25&gt;=Ausschreibung!$E$24,D25&lt;=Ausschreibung!$G$24),"Jugend",IF(AND(D25&gt;=Ausschreibung!$E$25,D25&lt;=Ausschreibung!$G$25),"Junioren","Ü-15"))))</f>
        <v/>
      </c>
      <c r="F25" s="110"/>
      <c r="G25" s="110"/>
      <c r="H25" s="110"/>
      <c r="I25" s="110"/>
      <c r="J25" s="110"/>
      <c r="K25" s="21" t="e">
        <f>VLOOKUP(F25,'Meldeliste Schautanz'!$A$20:$F$50,6,FALSE)</f>
        <v>#N/A</v>
      </c>
    </row>
    <row r="26" spans="1:11" x14ac:dyDescent="0.3">
      <c r="A26" s="46"/>
      <c r="B26" s="46"/>
      <c r="C26" s="46"/>
      <c r="D26" s="46"/>
      <c r="E26" s="47" t="str">
        <f>IF(D26="","",IF(D26&gt;=Ausschreibung!$F$23,"Bambini",IF(AND(D26&gt;=Ausschreibung!$E$24,D26&lt;=Ausschreibung!$G$24),"Jugend",IF(AND(D26&gt;=Ausschreibung!$E$25,D26&lt;=Ausschreibung!$G$25),"Junioren","Ü-15"))))</f>
        <v/>
      </c>
      <c r="F26" s="110"/>
      <c r="G26" s="110"/>
      <c r="H26" s="110"/>
      <c r="I26" s="110"/>
      <c r="J26" s="110"/>
      <c r="K26" s="21" t="e">
        <f>VLOOKUP(F26,'Meldeliste Schautanz'!$A$20:$F$50,6,FALSE)</f>
        <v>#N/A</v>
      </c>
    </row>
    <row r="27" spans="1:11" x14ac:dyDescent="0.3">
      <c r="A27" s="46"/>
      <c r="B27" s="46"/>
      <c r="C27" s="46"/>
      <c r="D27" s="46"/>
      <c r="E27" s="47" t="str">
        <f>IF(D27="","",IF(D27&gt;=Ausschreibung!$F$23,"Bambini",IF(AND(D27&gt;=Ausschreibung!$E$24,D27&lt;=Ausschreibung!$G$24),"Jugend",IF(AND(D27&gt;=Ausschreibung!$E$25,D27&lt;=Ausschreibung!$G$25),"Junioren","Ü-15"))))</f>
        <v/>
      </c>
      <c r="F27" s="110"/>
      <c r="G27" s="110"/>
      <c r="H27" s="110"/>
      <c r="I27" s="110"/>
      <c r="J27" s="110"/>
      <c r="K27" s="21" t="e">
        <f>VLOOKUP(F27,'Meldeliste Schautanz'!$A$20:$F$50,6,FALSE)</f>
        <v>#N/A</v>
      </c>
    </row>
    <row r="28" spans="1:11" x14ac:dyDescent="0.3">
      <c r="A28" s="46"/>
      <c r="B28" s="46"/>
      <c r="C28" s="46"/>
      <c r="D28" s="46"/>
      <c r="E28" s="47" t="str">
        <f>IF(D28="","",IF(D28&gt;=Ausschreibung!$F$23,"Bambini",IF(AND(D28&gt;=Ausschreibung!$E$24,D28&lt;=Ausschreibung!$G$24),"Jugend",IF(AND(D28&gt;=Ausschreibung!$E$25,D28&lt;=Ausschreibung!$G$25),"Junioren","Ü-15"))))</f>
        <v/>
      </c>
      <c r="F28" s="110"/>
      <c r="G28" s="110"/>
      <c r="H28" s="110"/>
      <c r="I28" s="110"/>
      <c r="J28" s="110"/>
      <c r="K28" s="21" t="e">
        <f>VLOOKUP(F28,'Meldeliste Schautanz'!$A$20:$F$50,6,FALSE)</f>
        <v>#N/A</v>
      </c>
    </row>
    <row r="29" spans="1:11" x14ac:dyDescent="0.3">
      <c r="A29" s="46"/>
      <c r="B29" s="46"/>
      <c r="C29" s="46"/>
      <c r="D29" s="46"/>
      <c r="E29" s="47" t="str">
        <f>IF(D29="","",IF(D29&gt;=Ausschreibung!$F$23,"Bambini",IF(AND(D29&gt;=Ausschreibung!$E$24,D29&lt;=Ausschreibung!$G$24),"Jugend",IF(AND(D29&gt;=Ausschreibung!$E$25,D29&lt;=Ausschreibung!$G$25),"Junioren","Ü-15"))))</f>
        <v/>
      </c>
      <c r="F29" s="110"/>
      <c r="G29" s="110"/>
      <c r="H29" s="110"/>
      <c r="I29" s="110"/>
      <c r="J29" s="110"/>
      <c r="K29" s="21" t="e">
        <f>VLOOKUP(F29,'Meldeliste Schautanz'!$A$20:$F$50,6,FALSE)</f>
        <v>#N/A</v>
      </c>
    </row>
    <row r="30" spans="1:11" x14ac:dyDescent="0.3">
      <c r="A30" s="46"/>
      <c r="B30" s="46"/>
      <c r="C30" s="46"/>
      <c r="D30" s="46"/>
      <c r="E30" s="47" t="str">
        <f>IF(D30="","",IF(D30&gt;=Ausschreibung!$F$23,"Bambini",IF(AND(D30&gt;=Ausschreibung!$E$24,D30&lt;=Ausschreibung!$G$24),"Jugend",IF(AND(D30&gt;=Ausschreibung!$E$25,D30&lt;=Ausschreibung!$G$25),"Junioren","Ü-15"))))</f>
        <v/>
      </c>
      <c r="F30" s="110"/>
      <c r="G30" s="110"/>
      <c r="H30" s="110"/>
      <c r="I30" s="110"/>
      <c r="J30" s="110"/>
      <c r="K30" s="21" t="e">
        <f>VLOOKUP(F30,'Meldeliste Schautanz'!$A$20:$F$50,6,FALSE)</f>
        <v>#N/A</v>
      </c>
    </row>
    <row r="31" spans="1:11" x14ac:dyDescent="0.3">
      <c r="A31" s="46"/>
      <c r="B31" s="46"/>
      <c r="C31" s="46"/>
      <c r="D31" s="46"/>
      <c r="E31" s="47" t="str">
        <f>IF(D31="","",IF(D31&gt;=Ausschreibung!$F$23,"Bambini",IF(AND(D31&gt;=Ausschreibung!$E$24,D31&lt;=Ausschreibung!$G$24),"Jugend",IF(AND(D31&gt;=Ausschreibung!$E$25,D31&lt;=Ausschreibung!$G$25),"Junioren","Ü-15"))))</f>
        <v/>
      </c>
      <c r="F31" s="110"/>
      <c r="G31" s="110"/>
      <c r="H31" s="110"/>
      <c r="I31" s="110"/>
      <c r="J31" s="110"/>
      <c r="K31" s="21" t="e">
        <f>VLOOKUP(F31,'Meldeliste Schautanz'!$A$20:$F$50,6,FALSE)</f>
        <v>#N/A</v>
      </c>
    </row>
    <row r="32" spans="1:11" x14ac:dyDescent="0.3">
      <c r="A32" s="46"/>
      <c r="B32" s="46"/>
      <c r="C32" s="46"/>
      <c r="D32" s="46"/>
      <c r="E32" s="47" t="str">
        <f>IF(D32="","",IF(D32&gt;=Ausschreibung!$F$23,"Bambini",IF(AND(D32&gt;=Ausschreibung!$E$24,D32&lt;=Ausschreibung!$G$24),"Jugend",IF(AND(D32&gt;=Ausschreibung!$E$25,D32&lt;=Ausschreibung!$G$25),"Junioren","Ü-15"))))</f>
        <v/>
      </c>
      <c r="F32" s="110"/>
      <c r="G32" s="110"/>
      <c r="H32" s="110"/>
      <c r="I32" s="110"/>
      <c r="J32" s="110"/>
      <c r="K32" s="21" t="e">
        <f>VLOOKUP(F32,'Meldeliste Schautanz'!$A$20:$F$50,6,FALSE)</f>
        <v>#N/A</v>
      </c>
    </row>
    <row r="33" spans="1:11" x14ac:dyDescent="0.3">
      <c r="A33" s="46"/>
      <c r="B33" s="46"/>
      <c r="C33" s="46"/>
      <c r="D33" s="46"/>
      <c r="E33" s="47" t="str">
        <f>IF(D33="","",IF(D33&gt;=Ausschreibung!$F$23,"Bambini",IF(AND(D33&gt;=Ausschreibung!$E$24,D33&lt;=Ausschreibung!$G$24),"Jugend",IF(AND(D33&gt;=Ausschreibung!$E$25,D33&lt;=Ausschreibung!$G$25),"Junioren","Ü-15"))))</f>
        <v/>
      </c>
      <c r="F33" s="110"/>
      <c r="G33" s="110"/>
      <c r="H33" s="110"/>
      <c r="I33" s="110"/>
      <c r="J33" s="110"/>
      <c r="K33" s="21" t="e">
        <f>VLOOKUP(F33,'Meldeliste Schautanz'!$A$20:$F$50,6,FALSE)</f>
        <v>#N/A</v>
      </c>
    </row>
    <row r="34" spans="1:11" x14ac:dyDescent="0.3">
      <c r="A34" s="46"/>
      <c r="B34" s="46"/>
      <c r="C34" s="46"/>
      <c r="D34" s="46"/>
      <c r="E34" s="47" t="str">
        <f>IF(D34="","",IF(D34&gt;=Ausschreibung!$F$23,"Bambini",IF(AND(D34&gt;=Ausschreibung!$E$24,D34&lt;=Ausschreibung!$G$24),"Jugend",IF(AND(D34&gt;=Ausschreibung!$E$25,D34&lt;=Ausschreibung!$G$25),"Junioren","Ü-15"))))</f>
        <v/>
      </c>
      <c r="F34" s="110"/>
      <c r="G34" s="110"/>
      <c r="H34" s="110"/>
      <c r="I34" s="110"/>
      <c r="J34" s="110"/>
      <c r="K34" s="21" t="e">
        <f>VLOOKUP(F34,'Meldeliste Schautanz'!$A$20:$F$50,6,FALSE)</f>
        <v>#N/A</v>
      </c>
    </row>
    <row r="35" spans="1:11" x14ac:dyDescent="0.3">
      <c r="A35" s="46"/>
      <c r="B35" s="46"/>
      <c r="C35" s="46"/>
      <c r="D35" s="46"/>
      <c r="E35" s="47" t="str">
        <f>IF(D35="","",IF(D35&gt;=Ausschreibung!$F$23,"Bambini",IF(AND(D35&gt;=Ausschreibung!$E$24,D35&lt;=Ausschreibung!$G$24),"Jugend",IF(AND(D35&gt;=Ausschreibung!$E$25,D35&lt;=Ausschreibung!$G$25),"Junioren","Ü-15"))))</f>
        <v/>
      </c>
      <c r="F35" s="110"/>
      <c r="G35" s="110"/>
      <c r="H35" s="110"/>
      <c r="I35" s="110"/>
      <c r="J35" s="110"/>
      <c r="K35" s="21" t="e">
        <f>VLOOKUP(F35,'Meldeliste Schautanz'!$A$20:$F$50,6,FALSE)</f>
        <v>#N/A</v>
      </c>
    </row>
    <row r="36" spans="1:11" x14ac:dyDescent="0.3">
      <c r="A36" s="46"/>
      <c r="B36" s="46"/>
      <c r="C36" s="46"/>
      <c r="D36" s="46"/>
      <c r="E36" s="47" t="str">
        <f>IF(D36="","",IF(D36&gt;=Ausschreibung!$F$23,"Bambini",IF(AND(D36&gt;=Ausschreibung!$E$24,D36&lt;=Ausschreibung!$G$24),"Jugend",IF(AND(D36&gt;=Ausschreibung!$E$25,D36&lt;=Ausschreibung!$G$25),"Junioren","Ü-15"))))</f>
        <v/>
      </c>
      <c r="F36" s="110"/>
      <c r="G36" s="110"/>
      <c r="H36" s="110"/>
      <c r="I36" s="110"/>
      <c r="J36" s="110"/>
      <c r="K36" s="21" t="e">
        <f>VLOOKUP(F36,'Meldeliste Schautanz'!$A$20:$F$50,6,FALSE)</f>
        <v>#N/A</v>
      </c>
    </row>
    <row r="37" spans="1:11" x14ac:dyDescent="0.3">
      <c r="A37" s="46"/>
      <c r="B37" s="46"/>
      <c r="C37" s="46"/>
      <c r="D37" s="46"/>
      <c r="E37" s="47" t="str">
        <f>IF(D37="","",IF(D37&gt;=Ausschreibung!$F$23,"Bambini",IF(AND(D37&gt;=Ausschreibung!$E$24,D37&lt;=Ausschreibung!$G$24),"Jugend",IF(AND(D37&gt;=Ausschreibung!$E$25,D37&lt;=Ausschreibung!$G$25),"Junioren","Ü-15"))))</f>
        <v/>
      </c>
      <c r="F37" s="110"/>
      <c r="G37" s="110"/>
      <c r="H37" s="110"/>
      <c r="I37" s="110"/>
      <c r="J37" s="110"/>
      <c r="K37" s="21" t="e">
        <f>VLOOKUP(F37,'Meldeliste Schautanz'!$A$20:$F$50,6,FALSE)</f>
        <v>#N/A</v>
      </c>
    </row>
    <row r="38" spans="1:11" x14ac:dyDescent="0.3">
      <c r="A38" s="46"/>
      <c r="B38" s="46"/>
      <c r="C38" s="46"/>
      <c r="D38" s="46"/>
      <c r="E38" s="47" t="str">
        <f>IF(D38="","",IF(D38&gt;=Ausschreibung!$F$23,"Bambini",IF(AND(D38&gt;=Ausschreibung!$E$24,D38&lt;=Ausschreibung!$G$24),"Jugend",IF(AND(D38&gt;=Ausschreibung!$E$25,D38&lt;=Ausschreibung!$G$25),"Junioren","Ü-15"))))</f>
        <v/>
      </c>
      <c r="F38" s="110"/>
      <c r="G38" s="110"/>
      <c r="H38" s="110"/>
      <c r="I38" s="110"/>
      <c r="J38" s="110"/>
      <c r="K38" s="21" t="e">
        <f>VLOOKUP(F38,'Meldeliste Schautanz'!$A$20:$F$50,6,FALSE)</f>
        <v>#N/A</v>
      </c>
    </row>
    <row r="39" spans="1:11" x14ac:dyDescent="0.3">
      <c r="A39" s="46"/>
      <c r="B39" s="46"/>
      <c r="C39" s="46"/>
      <c r="D39" s="46"/>
      <c r="E39" s="47" t="str">
        <f>IF(D39="","",IF(D39&gt;=Ausschreibung!$F$23,"Bambini",IF(AND(D39&gt;=Ausschreibung!$E$24,D39&lt;=Ausschreibung!$G$24),"Jugend",IF(AND(D39&gt;=Ausschreibung!$E$25,D39&lt;=Ausschreibung!$G$25),"Junioren","Ü-15"))))</f>
        <v/>
      </c>
      <c r="F39" s="110"/>
      <c r="G39" s="110"/>
      <c r="H39" s="110"/>
      <c r="I39" s="110"/>
      <c r="J39" s="110"/>
      <c r="K39" s="21" t="e">
        <f>VLOOKUP(F39,'Meldeliste Schautanz'!$A$20:$F$50,6,FALSE)</f>
        <v>#N/A</v>
      </c>
    </row>
    <row r="40" spans="1:11" x14ac:dyDescent="0.3">
      <c r="A40" s="46"/>
      <c r="B40" s="46"/>
      <c r="C40" s="46"/>
      <c r="D40" s="46"/>
      <c r="E40" s="47" t="str">
        <f>IF(D40="","",IF(D40&gt;=Ausschreibung!$F$23,"Bambini",IF(AND(D40&gt;=Ausschreibung!$E$24,D40&lt;=Ausschreibung!$G$24),"Jugend",IF(AND(D40&gt;=Ausschreibung!$E$25,D40&lt;=Ausschreibung!$G$25),"Junioren","Ü-15"))))</f>
        <v/>
      </c>
      <c r="F40" s="110"/>
      <c r="G40" s="110"/>
      <c r="H40" s="110"/>
      <c r="I40" s="110"/>
      <c r="J40" s="110"/>
      <c r="K40" s="21" t="e">
        <f>VLOOKUP(F40,'Meldeliste Schautanz'!$A$20:$F$50,6,FALSE)</f>
        <v>#N/A</v>
      </c>
    </row>
    <row r="41" spans="1:11" x14ac:dyDescent="0.3">
      <c r="A41" s="46"/>
      <c r="B41" s="46"/>
      <c r="C41" s="46"/>
      <c r="D41" s="46"/>
      <c r="E41" s="47" t="str">
        <f>IF(D41="","",IF(D41&gt;=Ausschreibung!$F$23,"Bambini",IF(AND(D41&gt;=Ausschreibung!$E$24,D41&lt;=Ausschreibung!$G$24),"Jugend",IF(AND(D41&gt;=Ausschreibung!$E$25,D41&lt;=Ausschreibung!$G$25),"Junioren","Ü-15"))))</f>
        <v/>
      </c>
      <c r="F41" s="110"/>
      <c r="G41" s="110"/>
      <c r="H41" s="110"/>
      <c r="I41" s="110"/>
      <c r="J41" s="110"/>
      <c r="K41" s="21" t="e">
        <f>VLOOKUP(F41,'Meldeliste Schautanz'!$A$20:$F$50,6,FALSE)</f>
        <v>#N/A</v>
      </c>
    </row>
    <row r="42" spans="1:11" x14ac:dyDescent="0.3">
      <c r="A42" s="46"/>
      <c r="B42" s="46"/>
      <c r="C42" s="46"/>
      <c r="D42" s="46"/>
      <c r="E42" s="47" t="str">
        <f>IF(D42="","",IF(D42&gt;=Ausschreibung!$F$23,"Bambini",IF(AND(D42&gt;=Ausschreibung!$E$24,D42&lt;=Ausschreibung!$G$24),"Jugend",IF(AND(D42&gt;=Ausschreibung!$E$25,D42&lt;=Ausschreibung!$G$25),"Junioren","Ü-15"))))</f>
        <v/>
      </c>
      <c r="F42" s="110"/>
      <c r="G42" s="110"/>
      <c r="H42" s="110"/>
      <c r="I42" s="110"/>
      <c r="J42" s="110"/>
      <c r="K42" s="21" t="e">
        <f>VLOOKUP(F42,'Meldeliste Schautanz'!$A$20:$F$50,6,FALSE)</f>
        <v>#N/A</v>
      </c>
    </row>
    <row r="43" spans="1:11" x14ac:dyDescent="0.3">
      <c r="A43" s="46"/>
      <c r="B43" s="46"/>
      <c r="C43" s="46"/>
      <c r="D43" s="46"/>
      <c r="E43" s="47" t="str">
        <f>IF(D43="","",IF(D43&gt;=Ausschreibung!$F$23,"Bambini",IF(AND(D43&gt;=Ausschreibung!$E$24,D43&lt;=Ausschreibung!$G$24),"Jugend",IF(AND(D43&gt;=Ausschreibung!$E$25,D43&lt;=Ausschreibung!$G$25),"Junioren","Ü-15"))))</f>
        <v/>
      </c>
      <c r="F43" s="110"/>
      <c r="G43" s="110"/>
      <c r="H43" s="110"/>
      <c r="I43" s="110"/>
      <c r="J43" s="110"/>
      <c r="K43" s="21" t="e">
        <f>VLOOKUP(F43,'Meldeliste Schautanz'!$A$20:$F$50,6,FALSE)</f>
        <v>#N/A</v>
      </c>
    </row>
    <row r="44" spans="1:11" x14ac:dyDescent="0.3">
      <c r="A44" s="46"/>
      <c r="B44" s="46"/>
      <c r="C44" s="46"/>
      <c r="D44" s="46"/>
      <c r="E44" s="47" t="str">
        <f>IF(D44="","",IF(D44&gt;=Ausschreibung!$F$23,"Bambini",IF(AND(D44&gt;=Ausschreibung!$E$24,D44&lt;=Ausschreibung!$G$24),"Jugend",IF(AND(D44&gt;=Ausschreibung!$E$25,D44&lt;=Ausschreibung!$G$25),"Junioren","Ü-15"))))</f>
        <v/>
      </c>
      <c r="F44" s="110"/>
      <c r="G44" s="110"/>
      <c r="H44" s="110"/>
      <c r="I44" s="110"/>
      <c r="J44" s="110"/>
      <c r="K44" s="21" t="e">
        <f>VLOOKUP(F44,'Meldeliste Schautanz'!$A$20:$F$50,6,FALSE)</f>
        <v>#N/A</v>
      </c>
    </row>
    <row r="45" spans="1:11" x14ac:dyDescent="0.3">
      <c r="A45" s="46"/>
      <c r="B45" s="46"/>
      <c r="C45" s="46"/>
      <c r="D45" s="46"/>
      <c r="E45" s="47" t="str">
        <f>IF(D45="","",IF(D45&gt;=Ausschreibung!$F$23,"Bambini",IF(AND(D45&gt;=Ausschreibung!$E$24,D45&lt;=Ausschreibung!$G$24),"Jugend",IF(AND(D45&gt;=Ausschreibung!$E$25,D45&lt;=Ausschreibung!$G$25),"Junioren","Ü-15"))))</f>
        <v/>
      </c>
      <c r="F45" s="110"/>
      <c r="G45" s="110"/>
      <c r="H45" s="110"/>
      <c r="I45" s="110"/>
      <c r="J45" s="110"/>
      <c r="K45" s="21" t="e">
        <f>VLOOKUP(F45,'Meldeliste Schautanz'!$A$20:$F$50,6,FALSE)</f>
        <v>#N/A</v>
      </c>
    </row>
    <row r="46" spans="1:11" x14ac:dyDescent="0.3">
      <c r="A46" s="46"/>
      <c r="B46" s="46"/>
      <c r="C46" s="46"/>
      <c r="D46" s="46"/>
      <c r="E46" s="47" t="str">
        <f>IF(D46="","",IF(D46&gt;=Ausschreibung!$F$23,"Bambini",IF(AND(D46&gt;=Ausschreibung!$E$24,D46&lt;=Ausschreibung!$G$24),"Jugend",IF(AND(D46&gt;=Ausschreibung!$E$25,D46&lt;=Ausschreibung!$G$25),"Junioren","Ü-15"))))</f>
        <v/>
      </c>
      <c r="F46" s="110"/>
      <c r="G46" s="110"/>
      <c r="H46" s="110"/>
      <c r="I46" s="110"/>
      <c r="J46" s="110"/>
      <c r="K46" s="21" t="e">
        <f>VLOOKUP(F46,'Meldeliste Schautanz'!$A$20:$F$50,6,FALSE)</f>
        <v>#N/A</v>
      </c>
    </row>
    <row r="47" spans="1:11" x14ac:dyDescent="0.3">
      <c r="A47" s="46"/>
      <c r="B47" s="46"/>
      <c r="C47" s="46"/>
      <c r="D47" s="46"/>
      <c r="E47" s="47" t="str">
        <f>IF(D47="","",IF(D47&gt;=Ausschreibung!$F$23,"Bambini",IF(AND(D47&gt;=Ausschreibung!$E$24,D47&lt;=Ausschreibung!$G$24),"Jugend",IF(AND(D47&gt;=Ausschreibung!$E$25,D47&lt;=Ausschreibung!$G$25),"Junioren","Ü-15"))))</f>
        <v/>
      </c>
      <c r="F47" s="110"/>
      <c r="G47" s="110"/>
      <c r="H47" s="110"/>
      <c r="I47" s="110"/>
      <c r="J47" s="110"/>
      <c r="K47" s="21" t="e">
        <f>VLOOKUP(F47,'Meldeliste Schautanz'!$A$20:$F$50,6,FALSE)</f>
        <v>#N/A</v>
      </c>
    </row>
    <row r="48" spans="1:11" x14ac:dyDescent="0.3">
      <c r="A48" s="46"/>
      <c r="B48" s="46"/>
      <c r="C48" s="46"/>
      <c r="D48" s="46"/>
      <c r="E48" s="47" t="str">
        <f>IF(D48="","",IF(D48&gt;=Ausschreibung!$F$23,"Bambini",IF(AND(D48&gt;=Ausschreibung!$E$24,D48&lt;=Ausschreibung!$G$24),"Jugend",IF(AND(D48&gt;=Ausschreibung!$E$25,D48&lt;=Ausschreibung!$G$25),"Junioren","Ü-15"))))</f>
        <v/>
      </c>
      <c r="F48" s="110"/>
      <c r="G48" s="110"/>
      <c r="H48" s="110"/>
      <c r="I48" s="110"/>
      <c r="J48" s="110"/>
      <c r="K48" s="21" t="e">
        <f>VLOOKUP(F48,'Meldeliste Schautanz'!$A$20:$F$50,6,FALSE)</f>
        <v>#N/A</v>
      </c>
    </row>
    <row r="49" spans="1:11" x14ac:dyDescent="0.3">
      <c r="A49" s="46"/>
      <c r="B49" s="46"/>
      <c r="C49" s="46"/>
      <c r="D49" s="46"/>
      <c r="E49" s="47" t="str">
        <f>IF(D49="","",IF(D49&gt;=Ausschreibung!$F$23,"Bambini",IF(AND(D49&gt;=Ausschreibung!$E$24,D49&lt;=Ausschreibung!$G$24),"Jugend",IF(AND(D49&gt;=Ausschreibung!$E$25,D49&lt;=Ausschreibung!$G$25),"Junioren","Ü-15"))))</f>
        <v/>
      </c>
      <c r="F49" s="110"/>
      <c r="G49" s="110"/>
      <c r="H49" s="110"/>
      <c r="I49" s="110"/>
      <c r="J49" s="110"/>
      <c r="K49" s="21" t="e">
        <f>VLOOKUP(F49,'Meldeliste Schautanz'!$A$20:$F$50,6,FALSE)</f>
        <v>#N/A</v>
      </c>
    </row>
    <row r="50" spans="1:11" x14ac:dyDescent="0.3">
      <c r="A50" s="46"/>
      <c r="B50" s="46"/>
      <c r="C50" s="46"/>
      <c r="D50" s="46"/>
      <c r="E50" s="47" t="str">
        <f>IF(D50="","",IF(D50&gt;=Ausschreibung!$F$23,"Bambini",IF(AND(D50&gt;=Ausschreibung!$E$24,D50&lt;=Ausschreibung!$G$24),"Jugend",IF(AND(D50&gt;=Ausschreibung!$E$25,D50&lt;=Ausschreibung!$G$25),"Junioren","Ü-15"))))</f>
        <v/>
      </c>
      <c r="F50" s="110"/>
      <c r="G50" s="110"/>
      <c r="H50" s="110"/>
      <c r="I50" s="110"/>
      <c r="J50" s="110"/>
      <c r="K50" s="21" t="e">
        <f>VLOOKUP(F50,'Meldeliste Schautanz'!$A$20:$F$50,6,FALSE)</f>
        <v>#N/A</v>
      </c>
    </row>
    <row r="51" spans="1:11" x14ac:dyDescent="0.3">
      <c r="A51" s="46"/>
      <c r="B51" s="46"/>
      <c r="C51" s="46"/>
      <c r="D51" s="46"/>
      <c r="E51" s="47" t="str">
        <f>IF(D51="","",IF(D51&gt;=Ausschreibung!$F$23,"Bambini",IF(AND(D51&gt;=Ausschreibung!$E$24,D51&lt;=Ausschreibung!$G$24),"Jugend",IF(AND(D51&gt;=Ausschreibung!$E$25,D51&lt;=Ausschreibung!$G$25),"Junioren","Ü-15"))))</f>
        <v/>
      </c>
      <c r="F51" s="110"/>
      <c r="G51" s="110"/>
      <c r="H51" s="110"/>
      <c r="I51" s="110"/>
      <c r="J51" s="110"/>
      <c r="K51" s="21" t="e">
        <f>VLOOKUP(F51,'Meldeliste Schautanz'!$A$20:$F$50,6,FALSE)</f>
        <v>#N/A</v>
      </c>
    </row>
    <row r="52" spans="1:11" x14ac:dyDescent="0.3">
      <c r="A52" s="46"/>
      <c r="B52" s="46"/>
      <c r="C52" s="46"/>
      <c r="D52" s="46"/>
      <c r="E52" s="47" t="str">
        <f>IF(D52="","",IF(D52&gt;=Ausschreibung!$F$23,"Bambini",IF(AND(D52&gt;=Ausschreibung!$E$24,D52&lt;=Ausschreibung!$G$24),"Jugend",IF(AND(D52&gt;=Ausschreibung!$E$25,D52&lt;=Ausschreibung!$G$25),"Junioren","Ü-15"))))</f>
        <v/>
      </c>
      <c r="F52" s="110"/>
      <c r="G52" s="110"/>
      <c r="H52" s="110"/>
      <c r="I52" s="110"/>
      <c r="J52" s="110"/>
      <c r="K52" s="21" t="e">
        <f>VLOOKUP(F52,'Meldeliste Schautanz'!$A$20:$F$50,6,FALSE)</f>
        <v>#N/A</v>
      </c>
    </row>
    <row r="53" spans="1:11" x14ac:dyDescent="0.3">
      <c r="A53" s="46"/>
      <c r="B53" s="46"/>
      <c r="C53" s="46"/>
      <c r="D53" s="46"/>
      <c r="E53" s="47" t="str">
        <f>IF(D53="","",IF(D53&gt;=Ausschreibung!$F$23,"Bambini",IF(AND(D53&gt;=Ausschreibung!$E$24,D53&lt;=Ausschreibung!$G$24),"Jugend",IF(AND(D53&gt;=Ausschreibung!$E$25,D53&lt;=Ausschreibung!$G$25),"Junioren","Ü-15"))))</f>
        <v/>
      </c>
      <c r="F53" s="110"/>
      <c r="G53" s="110"/>
      <c r="H53" s="110"/>
      <c r="I53" s="110"/>
      <c r="J53" s="110"/>
      <c r="K53" s="21" t="e">
        <f>VLOOKUP(F53,'Meldeliste Schautanz'!$A$20:$F$50,6,FALSE)</f>
        <v>#N/A</v>
      </c>
    </row>
    <row r="54" spans="1:11" x14ac:dyDescent="0.3">
      <c r="A54" s="46"/>
      <c r="B54" s="46"/>
      <c r="C54" s="46"/>
      <c r="D54" s="46"/>
      <c r="E54" s="47" t="str">
        <f>IF(D54="","",IF(D54&gt;=Ausschreibung!$F$23,"Bambini",IF(AND(D54&gt;=Ausschreibung!$E$24,D54&lt;=Ausschreibung!$G$24),"Jugend",IF(AND(D54&gt;=Ausschreibung!$E$25,D54&lt;=Ausschreibung!$G$25),"Junioren","Ü-15"))))</f>
        <v/>
      </c>
      <c r="F54" s="110"/>
      <c r="G54" s="110"/>
      <c r="H54" s="110"/>
      <c r="I54" s="110"/>
      <c r="J54" s="110"/>
      <c r="K54" s="21" t="e">
        <f>VLOOKUP(F54,'Meldeliste Schautanz'!$A$20:$F$50,6,FALSE)</f>
        <v>#N/A</v>
      </c>
    </row>
    <row r="55" spans="1:11" x14ac:dyDescent="0.3">
      <c r="A55" s="46"/>
      <c r="B55" s="46"/>
      <c r="C55" s="46"/>
      <c r="D55" s="46"/>
      <c r="E55" s="47" t="str">
        <f>IF(D55="","",IF(D55&gt;=Ausschreibung!$F$23,"Bambini",IF(AND(D55&gt;=Ausschreibung!$E$24,D55&lt;=Ausschreibung!$G$24),"Jugend",IF(AND(D55&gt;=Ausschreibung!$E$25,D55&lt;=Ausschreibung!$G$25),"Junioren","Ü-15"))))</f>
        <v/>
      </c>
      <c r="F55" s="110"/>
      <c r="G55" s="110"/>
      <c r="H55" s="110"/>
      <c r="I55" s="110"/>
      <c r="J55" s="110"/>
      <c r="K55" s="21" t="e">
        <f>VLOOKUP(F55,'Meldeliste Schautanz'!$A$20:$F$50,6,FALSE)</f>
        <v>#N/A</v>
      </c>
    </row>
    <row r="56" spans="1:11" x14ac:dyDescent="0.3">
      <c r="A56" s="46"/>
      <c r="B56" s="46"/>
      <c r="C56" s="46"/>
      <c r="D56" s="46"/>
      <c r="E56" s="47" t="str">
        <f>IF(D56="","",IF(D56&gt;=Ausschreibung!$F$23,"Bambini",IF(AND(D56&gt;=Ausschreibung!$E$24,D56&lt;=Ausschreibung!$G$24),"Jugend",IF(AND(D56&gt;=Ausschreibung!$E$25,D56&lt;=Ausschreibung!$G$25),"Junioren","Ü-15"))))</f>
        <v/>
      </c>
      <c r="F56" s="110"/>
      <c r="G56" s="110"/>
      <c r="H56" s="110"/>
      <c r="I56" s="110"/>
      <c r="J56" s="110"/>
      <c r="K56" s="21" t="e">
        <f>VLOOKUP(F56,'Meldeliste Schautanz'!$A$20:$F$50,6,FALSE)</f>
        <v>#N/A</v>
      </c>
    </row>
    <row r="57" spans="1:11" x14ac:dyDescent="0.3">
      <c r="A57" s="46"/>
      <c r="B57" s="46"/>
      <c r="C57" s="46"/>
      <c r="D57" s="46"/>
      <c r="E57" s="47" t="str">
        <f>IF(D57="","",IF(D57&gt;=Ausschreibung!$F$23,"Bambini",IF(AND(D57&gt;=Ausschreibung!$E$24,D57&lt;=Ausschreibung!$G$24),"Jugend",IF(AND(D57&gt;=Ausschreibung!$E$25,D57&lt;=Ausschreibung!$G$25),"Junioren","Ü-15"))))</f>
        <v/>
      </c>
      <c r="F57" s="110"/>
      <c r="G57" s="110"/>
      <c r="H57" s="110"/>
      <c r="I57" s="110"/>
      <c r="J57" s="110"/>
      <c r="K57" s="21" t="e">
        <f>VLOOKUP(F57,'Meldeliste Schautanz'!$A$20:$F$50,6,FALSE)</f>
        <v>#N/A</v>
      </c>
    </row>
    <row r="58" spans="1:11" x14ac:dyDescent="0.3">
      <c r="A58" s="46"/>
      <c r="B58" s="46"/>
      <c r="C58" s="46"/>
      <c r="D58" s="46"/>
      <c r="E58" s="47" t="str">
        <f>IF(D58="","",IF(D58&gt;=Ausschreibung!$F$23,"Bambini",IF(AND(D58&gt;=Ausschreibung!$E$24,D58&lt;=Ausschreibung!$G$24),"Jugend",IF(AND(D58&gt;=Ausschreibung!$E$25,D58&lt;=Ausschreibung!$G$25),"Junioren","Ü-15"))))</f>
        <v/>
      </c>
      <c r="F58" s="110"/>
      <c r="G58" s="110"/>
      <c r="H58" s="110"/>
      <c r="I58" s="110"/>
      <c r="J58" s="110"/>
      <c r="K58" s="21" t="e">
        <f>VLOOKUP(F58,'Meldeliste Schautanz'!$A$20:$F$50,6,FALSE)</f>
        <v>#N/A</v>
      </c>
    </row>
    <row r="59" spans="1:11" x14ac:dyDescent="0.3">
      <c r="A59" s="46"/>
      <c r="B59" s="46"/>
      <c r="C59" s="46"/>
      <c r="D59" s="46"/>
      <c r="E59" s="47" t="str">
        <f>IF(D59="","",IF(D59&gt;=Ausschreibung!$F$23,"Bambini",IF(AND(D59&gt;=Ausschreibung!$E$24,D59&lt;=Ausschreibung!$G$24),"Jugend",IF(AND(D59&gt;=Ausschreibung!$E$25,D59&lt;=Ausschreibung!$G$25),"Junioren","Ü-15"))))</f>
        <v/>
      </c>
      <c r="F59" s="110"/>
      <c r="G59" s="110"/>
      <c r="H59" s="110"/>
      <c r="I59" s="110"/>
      <c r="J59" s="110"/>
      <c r="K59" s="21" t="e">
        <f>VLOOKUP(F59,'Meldeliste Schautanz'!$A$20:$F$50,6,FALSE)</f>
        <v>#N/A</v>
      </c>
    </row>
    <row r="60" spans="1:11" x14ac:dyDescent="0.3">
      <c r="A60" s="46"/>
      <c r="B60" s="46"/>
      <c r="C60" s="46"/>
      <c r="D60" s="46"/>
      <c r="E60" s="47" t="str">
        <f>IF(D60="","",IF(D60&gt;=Ausschreibung!$F$23,"Bambini",IF(AND(D60&gt;=Ausschreibung!$E$24,D60&lt;=Ausschreibung!$G$24),"Jugend",IF(AND(D60&gt;=Ausschreibung!$E$25,D60&lt;=Ausschreibung!$G$25),"Junioren","Ü-15"))))</f>
        <v/>
      </c>
      <c r="F60" s="110"/>
      <c r="G60" s="110"/>
      <c r="H60" s="110"/>
      <c r="I60" s="110"/>
      <c r="J60" s="110"/>
      <c r="K60" s="21" t="e">
        <f>VLOOKUP(F60,'Meldeliste Schautanz'!$A$20:$F$50,6,FALSE)</f>
        <v>#N/A</v>
      </c>
    </row>
    <row r="61" spans="1:11" x14ac:dyDescent="0.3">
      <c r="A61" s="46"/>
      <c r="B61" s="46"/>
      <c r="C61" s="46"/>
      <c r="D61" s="46"/>
      <c r="E61" s="47" t="str">
        <f>IF(D61="","",IF(D61&gt;=Ausschreibung!$F$23,"Bambini",IF(AND(D61&gt;=Ausschreibung!$E$24,D61&lt;=Ausschreibung!$G$24),"Jugend",IF(AND(D61&gt;=Ausschreibung!$E$25,D61&lt;=Ausschreibung!$G$25),"Junioren","Ü-15"))))</f>
        <v/>
      </c>
      <c r="F61" s="110"/>
      <c r="G61" s="110"/>
      <c r="H61" s="110"/>
      <c r="I61" s="110"/>
      <c r="J61" s="110"/>
      <c r="K61" s="21" t="e">
        <f>VLOOKUP(F61,'Meldeliste Schautanz'!$A$20:$F$50,6,FALSE)</f>
        <v>#N/A</v>
      </c>
    </row>
    <row r="62" spans="1:11" x14ac:dyDescent="0.3">
      <c r="A62" s="46"/>
      <c r="B62" s="46"/>
      <c r="C62" s="46"/>
      <c r="D62" s="46"/>
      <c r="E62" s="47" t="str">
        <f>IF(D62="","",IF(D62&gt;=Ausschreibung!$F$23,"Bambini",IF(AND(D62&gt;=Ausschreibung!$E$24,D62&lt;=Ausschreibung!$G$24),"Jugend",IF(AND(D62&gt;=Ausschreibung!$E$25,D62&lt;=Ausschreibung!$G$25),"Junioren","Ü-15"))))</f>
        <v/>
      </c>
      <c r="F62" s="110"/>
      <c r="G62" s="110"/>
      <c r="H62" s="110"/>
      <c r="I62" s="110"/>
      <c r="J62" s="110"/>
      <c r="K62" s="21" t="e">
        <f>VLOOKUP(F62,'Meldeliste Schautanz'!$A$20:$F$50,6,FALSE)</f>
        <v>#N/A</v>
      </c>
    </row>
    <row r="63" spans="1:11" x14ac:dyDescent="0.3">
      <c r="A63" s="46"/>
      <c r="B63" s="46"/>
      <c r="C63" s="46"/>
      <c r="D63" s="46"/>
      <c r="E63" s="47" t="str">
        <f>IF(D63="","",IF(D63&gt;=Ausschreibung!$F$23,"Bambini",IF(AND(D63&gt;=Ausschreibung!$E$24,D63&lt;=Ausschreibung!$G$24),"Jugend",IF(AND(D63&gt;=Ausschreibung!$E$25,D63&lt;=Ausschreibung!$G$25),"Junioren","Ü-15"))))</f>
        <v/>
      </c>
      <c r="F63" s="110"/>
      <c r="G63" s="110"/>
      <c r="H63" s="110"/>
      <c r="I63" s="110"/>
      <c r="J63" s="110"/>
      <c r="K63" s="21" t="e">
        <f>VLOOKUP(F63,'Meldeliste Schautanz'!$A$20:$F$50,6,FALSE)</f>
        <v>#N/A</v>
      </c>
    </row>
    <row r="64" spans="1:11" x14ac:dyDescent="0.3">
      <c r="A64" s="46"/>
      <c r="B64" s="46"/>
      <c r="C64" s="46"/>
      <c r="D64" s="46"/>
      <c r="E64" s="47" t="str">
        <f>IF(D64="","",IF(D64&gt;=Ausschreibung!$F$23,"Bambini",IF(AND(D64&gt;=Ausschreibung!$E$24,D64&lt;=Ausschreibung!$G$24),"Jugend",IF(AND(D64&gt;=Ausschreibung!$E$25,D64&lt;=Ausschreibung!$G$25),"Junioren","Ü-15"))))</f>
        <v/>
      </c>
      <c r="F64" s="110"/>
      <c r="G64" s="110"/>
      <c r="H64" s="110"/>
      <c r="I64" s="110"/>
      <c r="J64" s="110"/>
      <c r="K64" s="21" t="e">
        <f>VLOOKUP(F64,'Meldeliste Schautanz'!$A$20:$F$50,6,FALSE)</f>
        <v>#N/A</v>
      </c>
    </row>
    <row r="65" spans="1:11" x14ac:dyDescent="0.3">
      <c r="A65" s="46"/>
      <c r="B65" s="46"/>
      <c r="C65" s="46"/>
      <c r="D65" s="46"/>
      <c r="E65" s="47" t="str">
        <f>IF(D65="","",IF(D65&gt;=Ausschreibung!$F$23,"Bambini",IF(AND(D65&gt;=Ausschreibung!$E$24,D65&lt;=Ausschreibung!$G$24),"Jugend",IF(AND(D65&gt;=Ausschreibung!$E$25,D65&lt;=Ausschreibung!$G$25),"Junioren","Ü-15"))))</f>
        <v/>
      </c>
      <c r="F65" s="110"/>
      <c r="G65" s="110"/>
      <c r="H65" s="110"/>
      <c r="I65" s="110"/>
      <c r="J65" s="110"/>
      <c r="K65" s="21" t="e">
        <f>VLOOKUP(F65,'Meldeliste Schautanz'!$A$20:$F$50,6,FALSE)</f>
        <v>#N/A</v>
      </c>
    </row>
    <row r="66" spans="1:11" x14ac:dyDescent="0.3">
      <c r="A66" s="46"/>
      <c r="B66" s="46"/>
      <c r="C66" s="46"/>
      <c r="D66" s="46"/>
      <c r="E66" s="47" t="str">
        <f>IF(D66="","",IF(D66&gt;=Ausschreibung!$F$23,"Bambini",IF(AND(D66&gt;=Ausschreibung!$E$24,D66&lt;=Ausschreibung!$G$24),"Jugend",IF(AND(D66&gt;=Ausschreibung!$E$25,D66&lt;=Ausschreibung!$G$25),"Junioren","Ü-15"))))</f>
        <v/>
      </c>
      <c r="F66" s="110"/>
      <c r="G66" s="110"/>
      <c r="H66" s="110"/>
      <c r="I66" s="110"/>
      <c r="J66" s="110"/>
      <c r="K66" s="21" t="e">
        <f>VLOOKUP(F66,'Meldeliste Schautanz'!$A$20:$F$50,6,FALSE)</f>
        <v>#N/A</v>
      </c>
    </row>
    <row r="67" spans="1:11" x14ac:dyDescent="0.3">
      <c r="A67" s="46"/>
      <c r="B67" s="46"/>
      <c r="C67" s="46"/>
      <c r="D67" s="46"/>
      <c r="E67" s="47" t="str">
        <f>IF(D67="","",IF(D67&gt;=Ausschreibung!$F$23,"Bambini",IF(AND(D67&gt;=Ausschreibung!$E$24,D67&lt;=Ausschreibung!$G$24),"Jugend",IF(AND(D67&gt;=Ausschreibung!$E$25,D67&lt;=Ausschreibung!$G$25),"Junioren","Ü-15"))))</f>
        <v/>
      </c>
      <c r="F67" s="110"/>
      <c r="G67" s="110"/>
      <c r="H67" s="110"/>
      <c r="I67" s="110"/>
      <c r="J67" s="110"/>
      <c r="K67" s="21" t="e">
        <f>VLOOKUP(F67,'Meldeliste Schautanz'!$A$20:$F$50,6,FALSE)</f>
        <v>#N/A</v>
      </c>
    </row>
    <row r="68" spans="1:11" x14ac:dyDescent="0.3">
      <c r="A68" s="46"/>
      <c r="B68" s="46"/>
      <c r="C68" s="46"/>
      <c r="D68" s="46"/>
      <c r="E68" s="47" t="str">
        <f>IF(D68="","",IF(D68&gt;=Ausschreibung!$F$23,"Bambini",IF(AND(D68&gt;=Ausschreibung!$E$24,D68&lt;=Ausschreibung!$G$24),"Jugend",IF(AND(D68&gt;=Ausschreibung!$E$25,D68&lt;=Ausschreibung!$G$25),"Junioren","Ü-15"))))</f>
        <v/>
      </c>
      <c r="F68" s="110"/>
      <c r="G68" s="110"/>
      <c r="H68" s="110"/>
      <c r="I68" s="110"/>
      <c r="J68" s="110"/>
      <c r="K68" s="21" t="e">
        <f>VLOOKUP(F68,'Meldeliste Schautanz'!$A$20:$F$50,6,FALSE)</f>
        <v>#N/A</v>
      </c>
    </row>
    <row r="69" spans="1:11" x14ac:dyDescent="0.3">
      <c r="A69" s="46"/>
      <c r="B69" s="46"/>
      <c r="C69" s="46"/>
      <c r="D69" s="46"/>
      <c r="E69" s="47" t="str">
        <f>IF(D69="","",IF(D69&gt;=Ausschreibung!$F$23,"Bambini",IF(AND(D69&gt;=Ausschreibung!$E$24,D69&lt;=Ausschreibung!$G$24),"Jugend",IF(AND(D69&gt;=Ausschreibung!$E$25,D69&lt;=Ausschreibung!$G$25),"Junioren","Ü-15"))))</f>
        <v/>
      </c>
      <c r="F69" s="110"/>
      <c r="G69" s="110"/>
      <c r="H69" s="110"/>
      <c r="I69" s="110"/>
      <c r="J69" s="110"/>
      <c r="K69" s="21" t="e">
        <f>VLOOKUP(F69,'Meldeliste Schautanz'!$A$20:$F$50,6,FALSE)</f>
        <v>#N/A</v>
      </c>
    </row>
    <row r="70" spans="1:11" x14ac:dyDescent="0.3">
      <c r="A70" s="46"/>
      <c r="B70" s="46"/>
      <c r="C70" s="46"/>
      <c r="D70" s="46"/>
      <c r="E70" s="47" t="str">
        <f>IF(D70="","",IF(D70&gt;=Ausschreibung!$F$23,"Bambini",IF(AND(D70&gt;=Ausschreibung!$E$24,D70&lt;=Ausschreibung!$G$24),"Jugend",IF(AND(D70&gt;=Ausschreibung!$E$25,D70&lt;=Ausschreibung!$G$25),"Junioren","Ü-15"))))</f>
        <v/>
      </c>
      <c r="F70" s="110"/>
      <c r="G70" s="110"/>
      <c r="H70" s="110"/>
      <c r="I70" s="110"/>
      <c r="J70" s="110"/>
      <c r="K70" s="21" t="e">
        <f>VLOOKUP(F70,'Meldeliste Schautanz'!$A$20:$F$50,6,FALSE)</f>
        <v>#N/A</v>
      </c>
    </row>
    <row r="71" spans="1:11" x14ac:dyDescent="0.3">
      <c r="A71" s="46"/>
      <c r="B71" s="46"/>
      <c r="C71" s="46"/>
      <c r="D71" s="46"/>
      <c r="E71" s="47" t="str">
        <f>IF(D71="","",IF(D71&gt;=Ausschreibung!$F$23,"Bambini",IF(AND(D71&gt;=Ausschreibung!$E$24,D71&lt;=Ausschreibung!$G$24),"Jugend",IF(AND(D71&gt;=Ausschreibung!$E$25,D71&lt;=Ausschreibung!$G$25),"Junioren","Ü-15"))))</f>
        <v/>
      </c>
      <c r="F71" s="110"/>
      <c r="G71" s="110"/>
      <c r="H71" s="110"/>
      <c r="I71" s="110"/>
      <c r="J71" s="110"/>
      <c r="K71" s="21" t="e">
        <f>VLOOKUP(F71,'Meldeliste Schautanz'!$A$20:$F$50,6,FALSE)</f>
        <v>#N/A</v>
      </c>
    </row>
    <row r="72" spans="1:11" x14ac:dyDescent="0.3">
      <c r="A72" s="46"/>
      <c r="B72" s="46"/>
      <c r="C72" s="46"/>
      <c r="D72" s="46"/>
      <c r="E72" s="47" t="str">
        <f>IF(D72="","",IF(D72&gt;=Ausschreibung!$F$23,"Bambini",IF(AND(D72&gt;=Ausschreibung!$E$24,D72&lt;=Ausschreibung!$G$24),"Jugend",IF(AND(D72&gt;=Ausschreibung!$E$25,D72&lt;=Ausschreibung!$G$25),"Junioren","Ü-15"))))</f>
        <v/>
      </c>
      <c r="F72" s="110"/>
      <c r="G72" s="110"/>
      <c r="H72" s="110"/>
      <c r="I72" s="110"/>
      <c r="J72" s="110"/>
      <c r="K72" s="21" t="e">
        <f>VLOOKUP(F72,'Meldeliste Schautanz'!$A$20:$F$50,6,FALSE)</f>
        <v>#N/A</v>
      </c>
    </row>
    <row r="73" spans="1:11" x14ac:dyDescent="0.3">
      <c r="A73" s="46"/>
      <c r="B73" s="46"/>
      <c r="C73" s="46"/>
      <c r="D73" s="46"/>
      <c r="E73" s="47" t="str">
        <f>IF(D73="","",IF(D73&gt;=Ausschreibung!$F$23,"Bambini",IF(AND(D73&gt;=Ausschreibung!$E$24,D73&lt;=Ausschreibung!$G$24),"Jugend",IF(AND(D73&gt;=Ausschreibung!$E$25,D73&lt;=Ausschreibung!$G$25),"Junioren","Ü-15"))))</f>
        <v/>
      </c>
      <c r="F73" s="110"/>
      <c r="G73" s="110"/>
      <c r="H73" s="110"/>
      <c r="I73" s="110"/>
      <c r="J73" s="110"/>
      <c r="K73" s="21" t="e">
        <f>VLOOKUP(F73,'Meldeliste Schautanz'!$A$20:$F$50,6,FALSE)</f>
        <v>#N/A</v>
      </c>
    </row>
    <row r="74" spans="1:11" x14ac:dyDescent="0.3">
      <c r="A74" s="46"/>
      <c r="B74" s="46"/>
      <c r="C74" s="46"/>
      <c r="D74" s="46"/>
      <c r="E74" s="47" t="str">
        <f>IF(D74="","",IF(D74&gt;=Ausschreibung!$F$23,"Bambini",IF(AND(D74&gt;=Ausschreibung!$E$24,D74&lt;=Ausschreibung!$G$24),"Jugend",IF(AND(D74&gt;=Ausschreibung!$E$25,D74&lt;=Ausschreibung!$G$25),"Junioren","Ü-15"))))</f>
        <v/>
      </c>
      <c r="F74" s="110"/>
      <c r="G74" s="110"/>
      <c r="H74" s="110"/>
      <c r="I74" s="110"/>
      <c r="J74" s="110"/>
      <c r="K74" s="21" t="e">
        <f>VLOOKUP(F74,'Meldeliste Schautanz'!$A$20:$F$50,6,FALSE)</f>
        <v>#N/A</v>
      </c>
    </row>
    <row r="75" spans="1:11" x14ac:dyDescent="0.3">
      <c r="A75" s="46"/>
      <c r="B75" s="46"/>
      <c r="C75" s="46"/>
      <c r="D75" s="46"/>
      <c r="E75" s="47" t="str">
        <f>IF(D75="","",IF(D75&gt;=Ausschreibung!$F$23,"Bambini",IF(AND(D75&gt;=Ausschreibung!$E$24,D75&lt;=Ausschreibung!$G$24),"Jugend",IF(AND(D75&gt;=Ausschreibung!$E$25,D75&lt;=Ausschreibung!$G$25),"Junioren","Ü-15"))))</f>
        <v/>
      </c>
      <c r="F75" s="110"/>
      <c r="G75" s="110"/>
      <c r="H75" s="110"/>
      <c r="I75" s="110"/>
      <c r="J75" s="110"/>
      <c r="K75" s="21" t="e">
        <f>VLOOKUP(F75,'Meldeliste Schautanz'!$A$20:$F$50,6,FALSE)</f>
        <v>#N/A</v>
      </c>
    </row>
    <row r="76" spans="1:11" x14ac:dyDescent="0.3">
      <c r="A76" s="46"/>
      <c r="B76" s="46"/>
      <c r="C76" s="46"/>
      <c r="D76" s="46"/>
      <c r="E76" s="47" t="str">
        <f>IF(D76="","",IF(D76&gt;=Ausschreibung!$F$23,"Bambini",IF(AND(D76&gt;=Ausschreibung!$E$24,D76&lt;=Ausschreibung!$G$24),"Jugend",IF(AND(D76&gt;=Ausschreibung!$E$25,D76&lt;=Ausschreibung!$G$25),"Junioren","Ü-15"))))</f>
        <v/>
      </c>
      <c r="F76" s="110"/>
      <c r="G76" s="110"/>
      <c r="H76" s="110"/>
      <c r="I76" s="110"/>
      <c r="J76" s="110"/>
      <c r="K76" s="21" t="e">
        <f>VLOOKUP(F76,'Meldeliste Schautanz'!$A$20:$F$50,6,FALSE)</f>
        <v>#N/A</v>
      </c>
    </row>
    <row r="77" spans="1:11" x14ac:dyDescent="0.3">
      <c r="A77" s="46"/>
      <c r="B77" s="46"/>
      <c r="C77" s="46"/>
      <c r="D77" s="46"/>
      <c r="E77" s="47" t="str">
        <f>IF(D77="","",IF(D77&gt;=Ausschreibung!$F$23,"Bambini",IF(AND(D77&gt;=Ausschreibung!$E$24,D77&lt;=Ausschreibung!$G$24),"Jugend",IF(AND(D77&gt;=Ausschreibung!$E$25,D77&lt;=Ausschreibung!$G$25),"Junioren","Ü-15"))))</f>
        <v/>
      </c>
      <c r="F77" s="110"/>
      <c r="G77" s="110"/>
      <c r="H77" s="110"/>
      <c r="I77" s="110"/>
      <c r="J77" s="110"/>
      <c r="K77" s="21" t="e">
        <f>VLOOKUP(F77,'Meldeliste Schautanz'!$A$20:$F$50,6,FALSE)</f>
        <v>#N/A</v>
      </c>
    </row>
    <row r="78" spans="1:11" x14ac:dyDescent="0.3">
      <c r="A78" s="46"/>
      <c r="B78" s="46"/>
      <c r="C78" s="46"/>
      <c r="D78" s="46"/>
      <c r="E78" s="47" t="str">
        <f>IF(D78="","",IF(D78&gt;=Ausschreibung!$F$23,"Bambini",IF(AND(D78&gt;=Ausschreibung!$E$24,D78&lt;=Ausschreibung!$G$24),"Jugend",IF(AND(D78&gt;=Ausschreibung!$E$25,D78&lt;=Ausschreibung!$G$25),"Junioren","Ü-15"))))</f>
        <v/>
      </c>
      <c r="F78" s="110"/>
      <c r="G78" s="110"/>
      <c r="H78" s="110"/>
      <c r="I78" s="110"/>
      <c r="J78" s="110"/>
      <c r="K78" s="21" t="e">
        <f>VLOOKUP(F78,'Meldeliste Schautanz'!$A$20:$F$50,6,FALSE)</f>
        <v>#N/A</v>
      </c>
    </row>
    <row r="79" spans="1:11" x14ac:dyDescent="0.3">
      <c r="A79" s="46"/>
      <c r="B79" s="46"/>
      <c r="C79" s="46"/>
      <c r="D79" s="46"/>
      <c r="E79" s="47" t="str">
        <f>IF(D79="","",IF(D79&gt;=Ausschreibung!$F$23,"Bambini",IF(AND(D79&gt;=Ausschreibung!$E$24,D79&lt;=Ausschreibung!$G$24),"Jugend",IF(AND(D79&gt;=Ausschreibung!$E$25,D79&lt;=Ausschreibung!$G$25),"Junioren","Ü-15"))))</f>
        <v/>
      </c>
      <c r="F79" s="110"/>
      <c r="G79" s="110"/>
      <c r="H79" s="110"/>
      <c r="I79" s="110"/>
      <c r="J79" s="110"/>
      <c r="K79" s="21" t="e">
        <f>VLOOKUP(F79,'Meldeliste Schautanz'!$A$20:$F$50,6,FALSE)</f>
        <v>#N/A</v>
      </c>
    </row>
  </sheetData>
  <sheetProtection algorithmName="SHA-512" hashValue="+ifTPlC4UWiytcbiVJ6Md5zD5c9ilcilCGoop2172fntMdYNOWRGBe6cwf2b2oPYIekzanifnIPrXX2otvrmKA==" saltValue="kUCmfi5XuLIBf8FfoCJ1/A=="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0.xml>��< ? x m l   v e r s i o n = " 1 . 0 "   e n c o d i n g = " U T F - 1 6 " ? > < G e m i n i   x m l n s = " h t t p : / / g e m i n i / p i v o t c u s t o m i z a t i o n / T a b l e O r d e r " > < C u s t o m C o n t e n t > < ! [ C D A T A [ T a b e l l e 1 ] ] > < / C u s t o m C o n t e n t > < / G e m i n i > 
</file>

<file path=customXml/item11.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2.xml>��< ? x m l   v e r s i o n = " 1 . 0 "   e n c o d i n g = " U T F - 1 6 " ? > < G e m i n i   x m l n s = " h t t p : / / g e m i n i / p i v o t c u s t o m i z a t i o n / S h o w H i d d e n " > < C u s t o m C o n t e n t > < ! [ C D A T A [ T r u e ] ] > < / C u s t o m C o n t e n t > < / G e m i n i > 
</file>

<file path=customXml/item13.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5.xml><?xml version="1.0" encoding="utf-8"?>
<?mso-contentType ?>
<FormTemplates xmlns="http://schemas.microsoft.com/sharepoint/v3/contenttype/forms">
  <Display>DocumentLibraryForm</Display>
  <Edit>DocumentLibraryForm</Edit>
  <New>DocumentLibraryForm</New>
</FormTemplates>
</file>

<file path=customXml/item16.xml>��< ? x m l   v e r s i o n = " 1 . 0 "   e n c o d i n g = " U T F - 1 6 " ? > < G e m i n i   x m l n s = " h t t p : / / g e m i n i / p i v o t c u s t o m i z a t i o n / L i n k e d T a b l e U p d a t e M o d e " > < C u s t o m C o n t e n t > < ! [ C D A T A [ T r u e ] ] > < / C u s t o m C o n t e n t > < / G e m i n i > 
</file>

<file path=customXml/item17.xml>��< ? x m l   v e r s i o n = " 1 . 0 "   e n c o d i n g = " U T F - 1 6 " ? > < G e m i n i   x m l n s = " h t t p : / / g e m i n i / p i v o t c u s t o m i z a t i o n / M a n u a l C a l c M o d e " > < C u s t o m C o n t e n t > < ! [ C D A T A [ F a l s e ] ] > < / C u s t o m C o n t e n t > < / G e m i n i > 
</file>

<file path=customXml/item18.xml>��< ? x m l   v e r s i o n = " 1 . 0 "   e n c o d i n g = " U T F - 1 6 " ? > < G e m i n i   x m l n s = " h t t p : / / g e m i n i / p i v o t c u s t o m i z a t i o n / P o w e r P i v o t V e r s i o n " > < C u s t o m C o n t e n t > < ! [ C D A T A [ 2 0 1 5 . 1 3 0 . 1 6 0 5 . 1 0 7 5 ] ] > < / C u s t o m C o n t e n t > < / G e m i n i > 
</file>

<file path=customXml/item19.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3.xml>��< ? x m l   v e r s i o n = " 1 . 0 "   e n c o d i n g = " U T F - 1 6 " ? > < G e m i n i   x m l n s = " h t t p : / / g e m i n i / p i v o t c u s t o m i z a t i o n / S h o w I m p l i c i t M e a s u r e s " > < C u s t o m C o n t e n t > < ! [ C D A T A [ F a l s e ] ] > < / C u s t o m C o n t e n t > < / G e m i n i > 
</file>

<file path=customXml/item4.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C l i e n t W i n d o w X M L " > < C u s t o m C o n t e n t > < ! [ C D A T A [ T a b e l l e 1 ] ] > < / C u s t o m C o n t e n t > < / G e m i n i > 
</file>

<file path=customXml/item6.xml>��< ? x m l   v e r s i o n = " 1 . 0 "   e n c o d i n g = " U T F - 1 6 " ? > < G e m i n i   x m l n s = " h t t p : / / g e m i n i / p i v o t c u s t o m i z a t i o n / I s S a n d b o x E m b e d d e d " > < C u s t o m C o n t e n t > < ! [ C D A T A [ y e s ] ] > < / C u s t o m C o n t e n t > < / G e m i n i > 
</file>

<file path=customXml/item7.xml>��< ? x m l   v e r s i o n = " 1 . 0 "   e n c o d i n g = " U T F - 1 6 " ? > < G e m i n i   x m l n s = " h t t p : / / g e m i n i / p i v o t c u s t o m i z a t i o n / R e l a t i o n s h i p A u t o D e t e c t i o n E n a b l e d " > < C u s t o m C o n t e n t > < ! [ C D A T A [ T r u e ] ] > < / C u s t o m C o n t e n t > < / G e m i n i > 
</file>

<file path=customXml/item8.xml>��< ? x m l   v e r s i o n = " 1 . 0 "   e n c o d i n g = " U T F - 1 6 " ? > < G e m i n i   x m l n s = " h t t p : / / g e m i n i / p i v o t c u s t o m i z a t i o n / S a n d b o x N o n E m p t y " > < C u s t o m C o n t e n t > < ! [ C D A T A [ 1 ] ] > < / C u s t o m C o n t e n t > < / G e m i n i > 
</file>

<file path=customXml/item9.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Props1.xml><?xml version="1.0" encoding="utf-8"?>
<ds:datastoreItem xmlns:ds="http://schemas.openxmlformats.org/officeDocument/2006/customXml" ds:itemID="{B7B4401E-4A64-4EFB-8887-4697EA535B97}">
  <ds:schemaRefs/>
</ds:datastoreItem>
</file>

<file path=customXml/itemProps10.xml><?xml version="1.0" encoding="utf-8"?>
<ds:datastoreItem xmlns:ds="http://schemas.openxmlformats.org/officeDocument/2006/customXml" ds:itemID="{2CBA9681-736D-4C5B-AA35-64E3999945A4}">
  <ds:schemaRefs/>
</ds:datastoreItem>
</file>

<file path=customXml/itemProps11.xml><?xml version="1.0" encoding="utf-8"?>
<ds:datastoreItem xmlns:ds="http://schemas.openxmlformats.org/officeDocument/2006/customXml" ds:itemID="{EA080454-229F-44C0-AE33-1A6F927FFBBE}">
  <ds:schemaRefs/>
</ds:datastoreItem>
</file>

<file path=customXml/itemProps12.xml><?xml version="1.0" encoding="utf-8"?>
<ds:datastoreItem xmlns:ds="http://schemas.openxmlformats.org/officeDocument/2006/customXml" ds:itemID="{B5525A33-A7DD-47A6-8F5A-E2F025253C42}">
  <ds:schemaRefs/>
</ds:datastoreItem>
</file>

<file path=customXml/itemProps13.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4.xml><?xml version="1.0" encoding="utf-8"?>
<ds:datastoreItem xmlns:ds="http://schemas.openxmlformats.org/officeDocument/2006/customXml" ds:itemID="{DC92A609-E013-4ABE-82A9-711C9DD03FDC}">
  <ds:schemaRefs/>
</ds:datastoreItem>
</file>

<file path=customXml/itemProps15.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6.xml><?xml version="1.0" encoding="utf-8"?>
<ds:datastoreItem xmlns:ds="http://schemas.openxmlformats.org/officeDocument/2006/customXml" ds:itemID="{EED2D349-FF32-44DE-BFC2-4C5EF7608A61}">
  <ds:schemaRefs/>
</ds:datastoreItem>
</file>

<file path=customXml/itemProps17.xml><?xml version="1.0" encoding="utf-8"?>
<ds:datastoreItem xmlns:ds="http://schemas.openxmlformats.org/officeDocument/2006/customXml" ds:itemID="{5F799BC7-675B-4918-B13B-9C6638E1A6AA}">
  <ds:schemaRefs/>
</ds:datastoreItem>
</file>

<file path=customXml/itemProps18.xml><?xml version="1.0" encoding="utf-8"?>
<ds:datastoreItem xmlns:ds="http://schemas.openxmlformats.org/officeDocument/2006/customXml" ds:itemID="{EAC4F3BE-8C1A-4776-878B-B438E94A187B}">
  <ds:schemaRefs/>
</ds:datastoreItem>
</file>

<file path=customXml/itemProps19.xml><?xml version="1.0" encoding="utf-8"?>
<ds:datastoreItem xmlns:ds="http://schemas.openxmlformats.org/officeDocument/2006/customXml" ds:itemID="{07704341-5A36-4BDF-B7AC-3A17D38A0936}">
  <ds:schemaRefs/>
</ds:datastoreItem>
</file>

<file path=customXml/itemProps2.xml><?xml version="1.0" encoding="utf-8"?>
<ds:datastoreItem xmlns:ds="http://schemas.openxmlformats.org/officeDocument/2006/customXml" ds:itemID="{A322A59C-9753-4680-AD36-D03A081EF0F7}">
  <ds:schemaRefs/>
</ds:datastoreItem>
</file>

<file path=customXml/itemProps3.xml><?xml version="1.0" encoding="utf-8"?>
<ds:datastoreItem xmlns:ds="http://schemas.openxmlformats.org/officeDocument/2006/customXml" ds:itemID="{7466D926-0488-463C-8D24-186BC17BCE98}">
  <ds:schemaRefs/>
</ds:datastoreItem>
</file>

<file path=customXml/itemProps4.xml><?xml version="1.0" encoding="utf-8"?>
<ds:datastoreItem xmlns:ds="http://schemas.openxmlformats.org/officeDocument/2006/customXml" ds:itemID="{AA049C71-4532-4A2D-8EB2-081F9246F656}">
  <ds:schemaRefs/>
</ds:datastoreItem>
</file>

<file path=customXml/itemProps5.xml><?xml version="1.0" encoding="utf-8"?>
<ds:datastoreItem xmlns:ds="http://schemas.openxmlformats.org/officeDocument/2006/customXml" ds:itemID="{1E8F0F58-1814-4E60-9970-9F4975BF8F14}">
  <ds:schemaRefs/>
</ds:datastoreItem>
</file>

<file path=customXml/itemProps6.xml><?xml version="1.0" encoding="utf-8"?>
<ds:datastoreItem xmlns:ds="http://schemas.openxmlformats.org/officeDocument/2006/customXml" ds:itemID="{629F0EEC-32DC-47E6-BEDD-BC8D06662189}">
  <ds:schemaRefs/>
</ds:datastoreItem>
</file>

<file path=customXml/itemProps7.xml><?xml version="1.0" encoding="utf-8"?>
<ds:datastoreItem xmlns:ds="http://schemas.openxmlformats.org/officeDocument/2006/customXml" ds:itemID="{EB7F23D4-337F-437B-B23C-C444EBEC00EA}">
  <ds:schemaRefs/>
</ds:datastoreItem>
</file>

<file path=customXml/itemProps8.xml><?xml version="1.0" encoding="utf-8"?>
<ds:datastoreItem xmlns:ds="http://schemas.openxmlformats.org/officeDocument/2006/customXml" ds:itemID="{F5B48B40-B243-42F8-BAD0-89850E2F46F8}">
  <ds:schemaRefs/>
</ds:datastoreItem>
</file>

<file path=customXml/itemProps9.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2024-04-29T16:53:59Z</cp:lastPrinted>
  <dcterms:created xsi:type="dcterms:W3CDTF">2023-03-23T17:16:54Z</dcterms:created>
  <dcterms:modified xsi:type="dcterms:W3CDTF">2024-05-17T16:49:46Z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